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15" yWindow="30" windowWidth="15195" windowHeight="12480" firstSheet="4" activeTab="15"/>
  </bookViews>
  <sheets>
    <sheet name="1998-2001" sheetId="7" r:id="rId1"/>
    <sheet name="2002-2005" sheetId="6" r:id="rId2"/>
    <sheet name="2006-2009" sheetId="1" r:id="rId3"/>
    <sheet name="2010-2013" sheetId="8" r:id="rId4"/>
    <sheet name="2014" sheetId="10" r:id="rId5"/>
    <sheet name="2015" sheetId="11" r:id="rId6"/>
    <sheet name="2016" sheetId="12" r:id="rId7"/>
    <sheet name="2017" sheetId="13" r:id="rId8"/>
    <sheet name="2018" sheetId="14" r:id="rId9"/>
    <sheet name="2019" sheetId="15" r:id="rId10"/>
    <sheet name="2020" sheetId="16" r:id="rId11"/>
    <sheet name="2021" sheetId="17" r:id="rId12"/>
    <sheet name="2022" sheetId="18" r:id="rId13"/>
    <sheet name="2023" sheetId="22" r:id="rId14"/>
    <sheet name="2024" sheetId="23" r:id="rId15"/>
    <sheet name="2025" sheetId="21" r:id="rId16"/>
  </sheets>
  <calcPr calcId="124519"/>
</workbook>
</file>

<file path=xl/calcChain.xml><?xml version="1.0" encoding="utf-8"?>
<calcChain xmlns="http://schemas.openxmlformats.org/spreadsheetml/2006/main">
  <c r="C40" i="17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3"/>
  <c r="C12"/>
  <c r="C11"/>
  <c r="C10"/>
  <c r="C8"/>
  <c r="C7"/>
  <c r="C6"/>
  <c r="C40" i="14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3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2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9" i="11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5" i="10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I28" i="8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1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6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G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9" i="7"/>
  <c r="G29"/>
  <c r="E29"/>
  <c r="C29"/>
  <c r="I28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</calcChain>
</file>

<file path=xl/sharedStrings.xml><?xml version="1.0" encoding="utf-8"?>
<sst xmlns="http://schemas.openxmlformats.org/spreadsheetml/2006/main" count="657" uniqueCount="149">
  <si>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</si>
  <si>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</si>
  <si>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</si>
  <si>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</si>
  <si>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</si>
  <si>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</si>
  <si>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Ғимараттарды салу бойынша жұмыстар</t>
  </si>
  <si>
    <t xml:space="preserve">Азаматтық құрылыс объектілерін салу бойынша құрылыс жұмыстары 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</si>
  <si>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</si>
  <si>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</si>
  <si>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</si>
  <si>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</si>
  <si>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</si>
  <si>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</si>
  <si>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</si>
  <si>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 xml:space="preserve">Мамандандырылған құрылыс жұмыстары 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</si>
  <si>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</si>
  <si>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</si>
  <si>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</si>
  <si>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</si>
  <si>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 xml:space="preserve">Сумен жабдықтау, жылыту және ауаны баптау жүйелерін орнату бойынша жұмыстар </t>
  </si>
  <si>
    <t>Монтаждау (орнату) бойынша өзге де жұмыстар</t>
  </si>
  <si>
    <t>Сылақ жұмыстары</t>
  </si>
  <si>
    <t>Монтаждау бойынша балташылық жұмыстар</t>
  </si>
  <si>
    <t xml:space="preserve">Қабырғаларды қаптау және едендерді жабу бойынша жұмыстар  </t>
  </si>
  <si>
    <t>Шынылау және сырлау жұмыстары</t>
  </si>
  <si>
    <t xml:space="preserve">Құрылысты аяқтау бойынша өзге де жұмыстар  </t>
  </si>
  <si>
    <t>Шатыр тіреуіш орнату бойынша жұмыстар (шатыр аражабыны)</t>
  </si>
  <si>
    <t xml:space="preserve">Басқа да топтамаларға енгізілмеген, өзге де мамандандырылған құрылыс жұмыстары </t>
  </si>
  <si>
    <t>Жалғасы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</si>
  <si>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</si>
  <si>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</si>
  <si>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</si>
  <si>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</si>
  <si>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</si>
  <si>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</si>
  <si>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</si>
  <si>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</si>
  <si>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</si>
  <si>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</si>
  <si>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</si>
  <si>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2013 жыл</t>
  </si>
  <si>
    <t xml:space="preserve">    соның ішінде: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</si>
  <si>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</si>
  <si>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</si>
  <si>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</si>
  <si>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</si>
  <si>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</si>
  <si>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</si>
  <si>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</si>
  <si>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</si>
  <si>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</si>
  <si>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</si>
  <si>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</si>
  <si>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</si>
  <si>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</si>
  <si>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</si>
  <si>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</si>
  <si>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</si>
  <si>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Ғимараттарды бөлшектеу және құлату</t>
  </si>
  <si>
    <t>Жер жұмыстары</t>
  </si>
  <si>
    <t xml:space="preserve"> Жарылыс жұмыстары</t>
  </si>
  <si>
    <t>Топырақтағы арнайы жұмыстар</t>
  </si>
  <si>
    <t>Барлау мақсатымен бұрғылау</t>
  </si>
  <si>
    <t>Электротехникалық және монтаж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</si>
  <si>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</si>
  <si>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</si>
  <si>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</si>
  <si>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</si>
  <si>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</si>
  <si>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</si>
  <si>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</si>
  <si>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</si>
  <si>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/>
  </si>
  <si>
    <t>Жолдар мен автомагистральдар құрылысы</t>
  </si>
  <si>
    <t>Құрылыс жұмыстарының жалпы көлеміне %-бен</t>
  </si>
  <si>
    <t>соның ішінде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</si>
  <si>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</si>
  <si>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</si>
  <si>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Жарылыс жұмыстары</t>
  </si>
  <si>
    <t>Ағаш шеберлігі және ағаш ұстасы жұмыстары</t>
  </si>
  <si>
    <t>Ғимараттар мен имараттарды бөлшектеу және
бұзу</t>
  </si>
  <si>
    <t>Телекоммуникациялық, компьютерлік және 
телевизиялық желілерді тарату бойынша электр техникалық және монтаждау жұмыстары</t>
  </si>
  <si>
    <t>Өзге де электр техникалық және монтаждау
жұмыстары</t>
  </si>
  <si>
    <t>Еденге жабын төсеу және қабырғаларды қаптау
жұмыстары</t>
  </si>
  <si>
    <t>Су шаруашылығы құрылысы және мәдени-
техникалық жұмыстар</t>
  </si>
  <si>
    <t>2014 жыл</t>
  </si>
  <si>
    <t>2015 жыл</t>
  </si>
  <si>
    <t>2016 жыл</t>
  </si>
  <si>
    <t>соның ішінде:</t>
  </si>
  <si>
    <t>2-санаттағы стационарлық сауда объектілерінің құрылысы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</si>
  <si>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</si>
  <si>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</si>
  <si>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</si>
  <si>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</si>
  <si>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</si>
  <si>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</si>
  <si>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</si>
  <si>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</si>
  <si>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</si>
  <si>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</si>
  <si>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</si>
  <si>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</si>
  <si>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</si>
  <si>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</si>
  <si>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</si>
  <si>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</si>
  <si>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</si>
  <si>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</si>
  <si>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</si>
  <si>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Шахталар құрылысы</t>
  </si>
  <si>
    <t xml:space="preserve"> Арнайы кәсіптерді талап ететін өзге де құрылыс жұмыстары</t>
  </si>
  <si>
    <t>2018 жыл</t>
  </si>
  <si>
    <t>1, 2-санаттағы стационарлық сауда объектілерін қоспағанда тұрғын емес    ғимараттардың құрылысы</t>
  </si>
  <si>
    <t>Электр энергиясымен және телекоммуникациямен қамтамасыз етуге арналған   бөліп таратқыш объектілердің құрылысы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</si>
  <si>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</si>
  <si>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</si>
  <si>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</si>
  <si>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</si>
  <si>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</si>
  <si>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</si>
  <si>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</si>
  <si>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</si>
  <si>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</si>
  <si>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</si>
  <si>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</si>
  <si>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</si>
  <si>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</si>
  <si>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</si>
  <si>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 құрылыс жұмыстарының (көрсетілген қызметтерінің) көлемі,мың. теңге</t>
  </si>
  <si>
    <t>Орындалған құрылыс жұмыстарының (көрсетілген қызметтерінің) көлемі, мың. теңге</t>
  </si>
  <si>
    <t>Орындалған құрылыс жұмыстарының (қызметтерінің) көлемі, мың. теңге</t>
  </si>
  <si>
    <t>Орындалған құрылыс жұмыстарының 
(қызметтерінің) көлемі, мың. теңге</t>
  </si>
  <si>
    <t>2019 жыл</t>
  </si>
  <si>
    <t>2020 жыл</t>
  </si>
  <si>
    <t>Мердігерлік құрылыс жұмыстарының түрлері</t>
  </si>
  <si>
    <t>2021 жыл</t>
  </si>
  <si>
    <t>-</t>
  </si>
  <si>
    <t>100,0</t>
  </si>
  <si>
    <t>x</t>
  </si>
  <si>
    <t>х</t>
  </si>
  <si>
    <t>2022 жыл</t>
  </si>
  <si>
    <t>Орындалған құрылыс жұмыстарының (қызметтерінің) көлемі*</t>
  </si>
  <si>
    <t>2023 жыл</t>
  </si>
  <si>
    <t>Құрылыс жұмыстарының жалпы көлеміне пайызбен</t>
  </si>
  <si>
    <t>* Экономикалық қызмет түрлері жалпы жіктеуішінің кодына сәйкес ( ЭҚЖЖ)</t>
  </si>
  <si>
    <t>2024 жыл</t>
  </si>
  <si>
    <t>2 санаттағы стационарлық сауда объектілерінің құрылысы</t>
  </si>
  <si>
    <t>2025 жыл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</si>
</sst>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b/>
      <sz val="10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i/>
      <sz val="8"/>
      <color indexed="8"/>
      <name val="Roboto "/>
      <charset val="204"/>
    </font>
    <font>
      <i/>
      <sz val="8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2" applyFont="1" applyBorder="1"/>
    <xf numFmtId="0" fontId="3" fillId="0" borderId="0" xfId="2" applyFont="1"/>
    <xf numFmtId="0" fontId="3" fillId="0" borderId="0" xfId="0" applyFont="1" applyBorder="1"/>
    <xf numFmtId="0" fontId="3" fillId="0" borderId="0" xfId="0" applyFont="1"/>
    <xf numFmtId="164" fontId="3" fillId="0" borderId="0" xfId="0" applyNumberFormat="1" applyFont="1"/>
    <xf numFmtId="164" fontId="3" fillId="0" borderId="0" xfId="2" applyNumberFormat="1" applyFont="1"/>
    <xf numFmtId="0" fontId="3" fillId="0" borderId="0" xfId="2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wrapText="1"/>
    </xf>
    <xf numFmtId="0" fontId="2" fillId="0" borderId="0" xfId="2" applyFont="1" applyBorder="1" applyAlignment="1">
      <alignment horizontal="left" wrapText="1"/>
    </xf>
    <xf numFmtId="164" fontId="2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left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left" wrapText="1"/>
    </xf>
    <xf numFmtId="3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4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4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164" fontId="3" fillId="0" borderId="3" xfId="4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49" fontId="3" fillId="0" borderId="0" xfId="2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166" fontId="7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wrapText="1"/>
    </xf>
    <xf numFmtId="3" fontId="8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justify" wrapText="1"/>
    </xf>
    <xf numFmtId="0" fontId="8" fillId="0" borderId="0" xfId="0" applyFont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3" fontId="7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3" fontId="8" fillId="0" borderId="0" xfId="0" applyNumberFormat="1" applyFont="1" applyBorder="1"/>
    <xf numFmtId="0" fontId="3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/>
    <xf numFmtId="0" fontId="8" fillId="0" borderId="3" xfId="0" applyFont="1" applyBorder="1" applyAlignment="1">
      <alignment horizontal="left" wrapText="1"/>
    </xf>
    <xf numFmtId="0" fontId="4" fillId="0" borderId="0" xfId="0" applyFont="1"/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2"/>
    </xf>
    <xf numFmtId="0" fontId="8" fillId="0" borderId="3" xfId="0" applyFont="1" applyBorder="1" applyAlignment="1">
      <alignment horizontal="left" wrapText="1" indent="2"/>
    </xf>
    <xf numFmtId="164" fontId="8" fillId="0" borderId="3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/>
    <xf numFmtId="0" fontId="7" fillId="0" borderId="0" xfId="0" applyFont="1" applyBorder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167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left" wrapText="1" indent="2"/>
    </xf>
    <xf numFmtId="167" fontId="8" fillId="0" borderId="3" xfId="0" applyNumberFormat="1" applyFont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167" fontId="7" fillId="0" borderId="0" xfId="1" applyNumberFormat="1" applyFont="1" applyAlignment="1">
      <alignment horizontal="right" wrapText="1"/>
    </xf>
    <xf numFmtId="168" fontId="7" fillId="0" borderId="0" xfId="1" applyNumberFormat="1" applyFont="1" applyAlignment="1">
      <alignment horizontal="right" wrapText="1"/>
    </xf>
    <xf numFmtId="0" fontId="8" fillId="0" borderId="0" xfId="3" applyFont="1" applyAlignment="1">
      <alignment horizontal="center" vertical="center" wrapText="1"/>
    </xf>
    <xf numFmtId="167" fontId="8" fillId="0" borderId="0" xfId="1" applyNumberFormat="1" applyFont="1" applyAlignment="1">
      <alignment horizontal="right" wrapText="1"/>
    </xf>
    <xf numFmtId="168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167" fontId="8" fillId="0" borderId="3" xfId="1" applyNumberFormat="1" applyFont="1" applyBorder="1" applyAlignment="1">
      <alignment horizontal="right" wrapText="1"/>
    </xf>
    <xf numFmtId="168" fontId="8" fillId="0" borderId="3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168" fontId="2" fillId="0" borderId="0" xfId="3" applyNumberFormat="1" applyFont="1" applyAlignment="1">
      <alignment horizontal="right" wrapText="1"/>
    </xf>
    <xf numFmtId="0" fontId="3" fillId="0" borderId="0" xfId="3" applyFont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3" fontId="10" fillId="0" borderId="0" xfId="0" applyNumberFormat="1" applyFont="1" applyFill="1" applyAlignment="1">
      <alignment horizontal="right" wrapText="1"/>
    </xf>
    <xf numFmtId="168" fontId="3" fillId="0" borderId="0" xfId="3" applyNumberFormat="1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8" fillId="0" borderId="3" xfId="0" applyFont="1" applyBorder="1" applyAlignment="1">
      <alignment horizontal="left" wrapText="1" indent="1"/>
    </xf>
    <xf numFmtId="3" fontId="10" fillId="0" borderId="3" xfId="0" applyNumberFormat="1" applyFont="1" applyFill="1" applyBorder="1" applyAlignment="1">
      <alignment horizontal="right" wrapText="1"/>
    </xf>
    <xf numFmtId="168" fontId="3" fillId="0" borderId="3" xfId="3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7" fontId="11" fillId="0" borderId="3" xfId="0" applyNumberFormat="1" applyFont="1" applyBorder="1" applyAlignment="1">
      <alignment horizontal="right" wrapText="1"/>
    </xf>
    <xf numFmtId="168" fontId="11" fillId="0" borderId="3" xfId="0" applyNumberFormat="1" applyFont="1" applyBorder="1" applyAlignment="1">
      <alignment horizontal="right" wrapText="1"/>
    </xf>
    <xf numFmtId="164" fontId="14" fillId="0" borderId="0" xfId="0" applyNumberFormat="1" applyFont="1"/>
    <xf numFmtId="0" fontId="14" fillId="0" borderId="0" xfId="0" applyFont="1"/>
    <xf numFmtId="164" fontId="14" fillId="0" borderId="0" xfId="0" applyNumberFormat="1" applyFont="1" applyBorder="1"/>
    <xf numFmtId="167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/>
    </xf>
    <xf numFmtId="0" fontId="15" fillId="0" borderId="3" xfId="0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167" fontId="15" fillId="0" borderId="3" xfId="0" applyNumberFormat="1" applyFont="1" applyBorder="1" applyAlignment="1">
      <alignment horizontal="right" wrapText="1"/>
    </xf>
    <xf numFmtId="0" fontId="17" fillId="0" borderId="0" xfId="0" applyFont="1" applyFill="1" applyBorder="1"/>
    <xf numFmtId="164" fontId="19" fillId="0" borderId="0" xfId="0" applyNumberFormat="1" applyFont="1" applyFill="1" applyBorder="1" applyAlignment="1">
      <alignment horizontal="right"/>
    </xf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17" fillId="0" borderId="3" xfId="0" applyNumberFormat="1" applyFont="1" applyBorder="1"/>
    <xf numFmtId="164" fontId="17" fillId="0" borderId="3" xfId="0" applyNumberFormat="1" applyFont="1" applyFill="1" applyBorder="1"/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4" fontId="17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/>
    <xf numFmtId="0" fontId="20" fillId="0" borderId="0" xfId="0" applyFont="1" applyAlignment="1">
      <alignment horizontal="right" wrapText="1"/>
    </xf>
    <xf numFmtId="167" fontId="20" fillId="0" borderId="3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3" xfId="0" applyFont="1" applyBorder="1" applyAlignment="1">
      <alignment horizontal="left" wrapText="1"/>
    </xf>
    <xf numFmtId="168" fontId="20" fillId="0" borderId="0" xfId="0" applyNumberFormat="1" applyFont="1" applyFill="1" applyAlignment="1">
      <alignment horizontal="right" wrapText="1"/>
    </xf>
    <xf numFmtId="0" fontId="2" fillId="0" borderId="0" xfId="2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7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4" fontId="20" fillId="0" borderId="3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10" xfId="1"/>
    <cellStyle name="Обычный 2" xfId="2"/>
    <cellStyle name="Обычный 4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sqref="A1:IV65536"/>
    </sheetView>
  </sheetViews>
  <sheetFormatPr defaultRowHeight="12.75"/>
  <cols>
    <col min="1" max="1" width="41.42578125" style="8" customWidth="1"/>
    <col min="2" max="2" width="12.42578125" style="4" customWidth="1"/>
    <col min="3" max="3" width="12.7109375" style="5" customWidth="1"/>
    <col min="4" max="4" width="12" style="4" customWidth="1"/>
    <col min="5" max="5" width="12.7109375" style="5" customWidth="1"/>
    <col min="6" max="6" width="12.140625" style="4" customWidth="1"/>
    <col min="7" max="7" width="12.42578125" style="5" customWidth="1"/>
    <col min="8" max="8" width="11.7109375" style="2" customWidth="1"/>
    <col min="9" max="9" width="13.42578125" style="6" customWidth="1"/>
    <col min="10" max="16384" width="9.140625" style="2"/>
  </cols>
  <sheetData>
    <row r="1" spans="1:9" s="1" customFormat="1">
      <c r="A1" s="160" t="s">
        <v>135</v>
      </c>
      <c r="B1" s="160"/>
      <c r="C1" s="160"/>
      <c r="D1" s="160"/>
      <c r="E1" s="160"/>
      <c r="F1" s="160"/>
      <c r="G1" s="160"/>
      <c r="H1" s="160"/>
      <c r="I1" s="160"/>
    </row>
    <row r="2" spans="1:9" s="1" customFormat="1">
      <c r="A2" s="15"/>
      <c r="B2" s="14"/>
      <c r="C2" s="16"/>
      <c r="D2" s="14"/>
      <c r="E2" s="16"/>
      <c r="F2" s="14"/>
      <c r="G2" s="16"/>
      <c r="H2" s="14"/>
      <c r="I2" s="16"/>
    </row>
    <row r="3" spans="1:9" s="1" customFormat="1">
      <c r="A3" s="17"/>
      <c r="B3" s="3"/>
      <c r="C3" s="18"/>
      <c r="D3" s="161"/>
      <c r="E3" s="161"/>
      <c r="F3" s="161"/>
      <c r="G3" s="19"/>
      <c r="I3" s="20" t="s">
        <v>0</v>
      </c>
    </row>
    <row r="4" spans="1:9" s="26" customFormat="1" ht="63.75">
      <c r="A4" s="21"/>
      <c r="B4" s="22" t="s">
        <v>30</v>
      </c>
      <c r="C4" s="23" t="s">
        <v>2</v>
      </c>
      <c r="D4" s="22" t="s">
        <v>31</v>
      </c>
      <c r="E4" s="23" t="s">
        <v>2</v>
      </c>
      <c r="F4" s="22" t="s">
        <v>32</v>
      </c>
      <c r="G4" s="23" t="s">
        <v>2</v>
      </c>
      <c r="H4" s="24" t="s">
        <v>33</v>
      </c>
      <c r="I4" s="25" t="s">
        <v>2</v>
      </c>
    </row>
    <row r="5" spans="1:9" ht="25.5">
      <c r="A5" s="27" t="s">
        <v>131</v>
      </c>
      <c r="B5" s="28">
        <v>7059179</v>
      </c>
      <c r="C5" s="29">
        <v>100</v>
      </c>
      <c r="D5" s="28">
        <v>7610368</v>
      </c>
      <c r="E5" s="30">
        <v>100</v>
      </c>
      <c r="F5" s="28">
        <v>12027746</v>
      </c>
      <c r="G5" s="30">
        <v>100</v>
      </c>
      <c r="H5" s="28">
        <v>14644740</v>
      </c>
      <c r="I5" s="30">
        <v>100</v>
      </c>
    </row>
    <row r="6" spans="1:9">
      <c r="A6" s="31" t="s">
        <v>6</v>
      </c>
      <c r="B6" s="32">
        <v>76086</v>
      </c>
      <c r="C6" s="18">
        <f>B6*100/7059179</f>
        <v>1.0778307222412125</v>
      </c>
      <c r="D6" s="32">
        <v>166897</v>
      </c>
      <c r="E6" s="33">
        <f>D6*100/7610368</f>
        <v>2.1930214149959633</v>
      </c>
      <c r="F6" s="32">
        <v>1191346</v>
      </c>
      <c r="G6" s="33">
        <f>F6*100/12027746</f>
        <v>9.9049813655858721</v>
      </c>
      <c r="H6" s="32">
        <v>1542027</v>
      </c>
      <c r="I6" s="33">
        <f>H6*100/14644740</f>
        <v>10.529562149959645</v>
      </c>
    </row>
    <row r="7" spans="1:9">
      <c r="A7" s="34" t="s">
        <v>6</v>
      </c>
      <c r="B7" s="32">
        <v>76086</v>
      </c>
      <c r="C7" s="18">
        <f t="shared" ref="C7:C29" si="0">B7*100/7059179</f>
        <v>1.0778307222412125</v>
      </c>
      <c r="D7" s="32">
        <v>166897</v>
      </c>
      <c r="E7" s="33">
        <f t="shared" ref="E7:E29" si="1">D7*100/7610368</f>
        <v>2.1930214149959633</v>
      </c>
      <c r="F7" s="32">
        <v>1191346</v>
      </c>
      <c r="G7" s="33">
        <f t="shared" ref="G7:G29" si="2">F7*100/12027746</f>
        <v>9.9049813655858721</v>
      </c>
      <c r="H7" s="32">
        <v>1542027</v>
      </c>
      <c r="I7" s="33">
        <f t="shared" ref="I7:I29" si="3">H7*100/14644740</f>
        <v>10.529562149959645</v>
      </c>
    </row>
    <row r="8" spans="1:9" ht="25.5">
      <c r="A8" s="31" t="s">
        <v>7</v>
      </c>
      <c r="B8" s="32">
        <v>2212960</v>
      </c>
      <c r="C8" s="18">
        <f t="shared" si="0"/>
        <v>31.348687998986851</v>
      </c>
      <c r="D8" s="32">
        <v>3888781</v>
      </c>
      <c r="E8" s="33">
        <f t="shared" si="1"/>
        <v>51.098461992902315</v>
      </c>
      <c r="F8" s="32">
        <v>3686129</v>
      </c>
      <c r="G8" s="33">
        <f t="shared" si="2"/>
        <v>30.646880970050415</v>
      </c>
      <c r="H8" s="32">
        <v>1739120</v>
      </c>
      <c r="I8" s="33">
        <f t="shared" si="3"/>
        <v>11.875390071793696</v>
      </c>
    </row>
    <row r="9" spans="1:9" ht="38.25">
      <c r="A9" s="34" t="s">
        <v>8</v>
      </c>
      <c r="B9" s="32">
        <v>92189</v>
      </c>
      <c r="C9" s="18">
        <f t="shared" si="0"/>
        <v>1.3059450681162781</v>
      </c>
      <c r="D9" s="32">
        <v>731109</v>
      </c>
      <c r="E9" s="33">
        <f t="shared" si="1"/>
        <v>9.6067496341832612</v>
      </c>
      <c r="F9" s="32">
        <v>2289896</v>
      </c>
      <c r="G9" s="33">
        <f t="shared" si="2"/>
        <v>19.038446605041376</v>
      </c>
      <c r="H9" s="32">
        <v>804447</v>
      </c>
      <c r="I9" s="33">
        <f t="shared" si="3"/>
        <v>5.4930780607917926</v>
      </c>
    </row>
    <row r="10" spans="1:9" ht="25.5">
      <c r="A10" s="34" t="s">
        <v>9</v>
      </c>
      <c r="B10" s="32">
        <v>91912</v>
      </c>
      <c r="C10" s="18">
        <f t="shared" si="0"/>
        <v>1.3020210990541534</v>
      </c>
      <c r="D10" s="32">
        <v>728920</v>
      </c>
      <c r="E10" s="33">
        <f t="shared" si="1"/>
        <v>9.5779862419268031</v>
      </c>
      <c r="F10" s="32">
        <v>68158</v>
      </c>
      <c r="G10" s="33">
        <f t="shared" si="2"/>
        <v>0.56667309070211491</v>
      </c>
      <c r="H10" s="32">
        <v>111604</v>
      </c>
      <c r="I10" s="33">
        <f t="shared" si="3"/>
        <v>0.76207566675816707</v>
      </c>
    </row>
    <row r="11" spans="1:9" ht="38.25">
      <c r="A11" s="35" t="s">
        <v>10</v>
      </c>
      <c r="B11" s="32">
        <v>76086</v>
      </c>
      <c r="C11" s="18">
        <f t="shared" si="0"/>
        <v>1.0778307222412125</v>
      </c>
      <c r="D11" s="32">
        <v>166898</v>
      </c>
      <c r="E11" s="33">
        <f t="shared" si="1"/>
        <v>2.1930345549650161</v>
      </c>
      <c r="F11" s="32">
        <v>546693</v>
      </c>
      <c r="G11" s="33">
        <f t="shared" si="2"/>
        <v>4.5452655884153188</v>
      </c>
      <c r="H11" s="32">
        <v>9015</v>
      </c>
      <c r="I11" s="33">
        <f t="shared" si="3"/>
        <v>6.1557938208530845E-2</v>
      </c>
    </row>
    <row r="12" spans="1:9" ht="25.5">
      <c r="A12" s="36" t="s">
        <v>11</v>
      </c>
      <c r="B12" s="32">
        <v>633242</v>
      </c>
      <c r="C12" s="18">
        <f t="shared" si="0"/>
        <v>8.9704765950827987</v>
      </c>
      <c r="D12" s="32">
        <v>991344</v>
      </c>
      <c r="E12" s="33">
        <f t="shared" si="1"/>
        <v>13.026229480624327</v>
      </c>
      <c r="F12" s="32">
        <v>24823</v>
      </c>
      <c r="G12" s="33">
        <f t="shared" si="2"/>
        <v>0.20638114572755362</v>
      </c>
      <c r="H12" s="37" t="s">
        <v>137</v>
      </c>
      <c r="I12" s="33" t="s">
        <v>137</v>
      </c>
    </row>
    <row r="13" spans="1:9" ht="51">
      <c r="A13" s="36" t="s">
        <v>12</v>
      </c>
      <c r="B13" s="32">
        <v>76086</v>
      </c>
      <c r="C13" s="18">
        <f t="shared" si="0"/>
        <v>1.0778307222412125</v>
      </c>
      <c r="D13" s="32">
        <v>166898</v>
      </c>
      <c r="E13" s="33">
        <f t="shared" si="1"/>
        <v>2.1930345549650161</v>
      </c>
      <c r="F13" s="32">
        <v>185143</v>
      </c>
      <c r="G13" s="33">
        <f t="shared" si="2"/>
        <v>1.5392992169937743</v>
      </c>
      <c r="H13" s="32">
        <v>356676</v>
      </c>
      <c r="I13" s="33">
        <f t="shared" si="3"/>
        <v>2.4355229249546255</v>
      </c>
    </row>
    <row r="14" spans="1:9" ht="25.5">
      <c r="A14" s="35" t="s">
        <v>13</v>
      </c>
      <c r="B14" s="32">
        <v>1075447</v>
      </c>
      <c r="C14" s="18">
        <f t="shared" si="0"/>
        <v>15.23473197095583</v>
      </c>
      <c r="D14" s="32">
        <v>207794</v>
      </c>
      <c r="E14" s="33">
        <f t="shared" si="1"/>
        <v>2.730406729346071</v>
      </c>
      <c r="F14" s="32">
        <v>469533</v>
      </c>
      <c r="G14" s="33">
        <f t="shared" si="2"/>
        <v>3.9037488819600945</v>
      </c>
      <c r="H14" s="32">
        <v>336034</v>
      </c>
      <c r="I14" s="33">
        <f t="shared" si="3"/>
        <v>2.2945712931742044</v>
      </c>
    </row>
    <row r="15" spans="1:9" ht="38.25">
      <c r="A15" s="34" t="s">
        <v>14</v>
      </c>
      <c r="B15" s="32">
        <v>167998</v>
      </c>
      <c r="C15" s="18">
        <f t="shared" si="0"/>
        <v>2.3798518212953659</v>
      </c>
      <c r="D15" s="32">
        <v>895818</v>
      </c>
      <c r="E15" s="33">
        <f t="shared" si="1"/>
        <v>11.771020796891818</v>
      </c>
      <c r="F15" s="32">
        <v>101883</v>
      </c>
      <c r="G15" s="33">
        <f t="shared" si="2"/>
        <v>0.84706644121018182</v>
      </c>
      <c r="H15" s="32">
        <v>121344</v>
      </c>
      <c r="I15" s="33">
        <f t="shared" si="3"/>
        <v>0.82858418790637456</v>
      </c>
    </row>
    <row r="16" spans="1:9">
      <c r="A16" s="31" t="s">
        <v>15</v>
      </c>
      <c r="B16" s="32">
        <v>4770133</v>
      </c>
      <c r="C16" s="18">
        <f t="shared" si="0"/>
        <v>67.573481278771936</v>
      </c>
      <c r="D16" s="32">
        <v>3554690</v>
      </c>
      <c r="E16" s="33">
        <f t="shared" si="1"/>
        <v>46.708516592101724</v>
      </c>
      <c r="F16" s="32">
        <v>7150271</v>
      </c>
      <c r="G16" s="33">
        <f t="shared" si="2"/>
        <v>59.448137664363713</v>
      </c>
      <c r="H16" s="32">
        <v>11363593</v>
      </c>
      <c r="I16" s="33">
        <f t="shared" si="3"/>
        <v>77.595047778246666</v>
      </c>
    </row>
    <row r="17" spans="1:9" ht="25.5">
      <c r="A17" s="34" t="s">
        <v>16</v>
      </c>
      <c r="B17" s="32">
        <v>173162</v>
      </c>
      <c r="C17" s="18">
        <f t="shared" si="0"/>
        <v>2.4530048040997401</v>
      </c>
      <c r="D17" s="32">
        <v>317121</v>
      </c>
      <c r="E17" s="33">
        <f t="shared" si="1"/>
        <v>4.1669601259755114</v>
      </c>
      <c r="F17" s="37">
        <v>943</v>
      </c>
      <c r="G17" s="33">
        <f t="shared" si="2"/>
        <v>7.8402054715821234E-3</v>
      </c>
      <c r="H17" s="32">
        <v>28855</v>
      </c>
      <c r="I17" s="33">
        <f t="shared" si="3"/>
        <v>0.19703320099913008</v>
      </c>
    </row>
    <row r="18" spans="1:9" ht="25.5">
      <c r="A18" s="34" t="s">
        <v>17</v>
      </c>
      <c r="B18" s="32">
        <v>321585</v>
      </c>
      <c r="C18" s="18">
        <f t="shared" si="0"/>
        <v>4.5555580896872003</v>
      </c>
      <c r="D18" s="32">
        <v>588937</v>
      </c>
      <c r="E18" s="33">
        <f t="shared" si="1"/>
        <v>7.7386139540164152</v>
      </c>
      <c r="F18" s="32">
        <v>1106175</v>
      </c>
      <c r="G18" s="33">
        <f t="shared" si="2"/>
        <v>9.1968603261159654</v>
      </c>
      <c r="H18" s="32">
        <v>572869</v>
      </c>
      <c r="I18" s="33">
        <f t="shared" si="3"/>
        <v>3.9117731007856746</v>
      </c>
    </row>
    <row r="19" spans="1:9">
      <c r="A19" s="34" t="s">
        <v>18</v>
      </c>
      <c r="B19" s="32">
        <v>12827</v>
      </c>
      <c r="C19" s="18">
        <f t="shared" si="0"/>
        <v>0.18170668288762759</v>
      </c>
      <c r="D19" s="37" t="s">
        <v>137</v>
      </c>
      <c r="E19" s="33" t="s">
        <v>137</v>
      </c>
      <c r="F19" s="32">
        <v>13368</v>
      </c>
      <c r="G19" s="33">
        <f t="shared" si="2"/>
        <v>0.11114301881665942</v>
      </c>
      <c r="H19" s="32">
        <v>89980</v>
      </c>
      <c r="I19" s="33">
        <f t="shared" si="3"/>
        <v>0.61441855574083259</v>
      </c>
    </row>
    <row r="20" spans="1:9">
      <c r="A20" s="36" t="s">
        <v>19</v>
      </c>
      <c r="B20" s="32">
        <v>371898</v>
      </c>
      <c r="C20" s="18">
        <f t="shared" si="0"/>
        <v>5.2682896977113058</v>
      </c>
      <c r="D20" s="32">
        <v>348076</v>
      </c>
      <c r="E20" s="33">
        <f t="shared" si="1"/>
        <v>4.573707868003229</v>
      </c>
      <c r="F20" s="32">
        <v>794190</v>
      </c>
      <c r="G20" s="33">
        <f t="shared" si="2"/>
        <v>6.6029828032617246</v>
      </c>
      <c r="H20" s="32">
        <v>1038804</v>
      </c>
      <c r="I20" s="33">
        <f t="shared" si="3"/>
        <v>7.0933591173349608</v>
      </c>
    </row>
    <row r="21" spans="1:9" ht="25.5">
      <c r="A21" s="34" t="s">
        <v>20</v>
      </c>
      <c r="B21" s="32">
        <v>543923</v>
      </c>
      <c r="C21" s="18">
        <f t="shared" si="0"/>
        <v>7.7051878129170541</v>
      </c>
      <c r="D21" s="32">
        <v>570120</v>
      </c>
      <c r="E21" s="33">
        <f t="shared" si="1"/>
        <v>7.4913591563509145</v>
      </c>
      <c r="F21" s="32">
        <v>454733</v>
      </c>
      <c r="G21" s="33">
        <f t="shared" si="2"/>
        <v>3.7807000580158578</v>
      </c>
      <c r="H21" s="32">
        <v>306959</v>
      </c>
      <c r="I21" s="33">
        <f t="shared" si="3"/>
        <v>2.0960358463175175</v>
      </c>
    </row>
    <row r="22" spans="1:9">
      <c r="A22" s="34" t="s">
        <v>21</v>
      </c>
      <c r="B22" s="32">
        <v>2199314</v>
      </c>
      <c r="C22" s="18">
        <f t="shared" si="0"/>
        <v>31.155379400352363</v>
      </c>
      <c r="D22" s="32">
        <v>389062</v>
      </c>
      <c r="E22" s="33">
        <f t="shared" si="1"/>
        <v>5.1122626395990309</v>
      </c>
      <c r="F22" s="32">
        <v>833675</v>
      </c>
      <c r="G22" s="33">
        <f t="shared" si="2"/>
        <v>6.9312654257913326</v>
      </c>
      <c r="H22" s="32">
        <v>1421937</v>
      </c>
      <c r="I22" s="33">
        <f t="shared" si="3"/>
        <v>9.7095407634413444</v>
      </c>
    </row>
    <row r="23" spans="1:9">
      <c r="A23" s="34" t="s">
        <v>22</v>
      </c>
      <c r="B23" s="32">
        <v>79740</v>
      </c>
      <c r="C23" s="18">
        <f t="shared" si="0"/>
        <v>1.129593115573355</v>
      </c>
      <c r="D23" s="32">
        <v>26309</v>
      </c>
      <c r="E23" s="33">
        <f t="shared" si="1"/>
        <v>0.34569944580866524</v>
      </c>
      <c r="F23" s="32">
        <v>94645</v>
      </c>
      <c r="G23" s="33">
        <f t="shared" si="2"/>
        <v>0.7868889150136692</v>
      </c>
      <c r="H23" s="32">
        <v>232353</v>
      </c>
      <c r="I23" s="33">
        <f t="shared" si="3"/>
        <v>1.586596962458876</v>
      </c>
    </row>
    <row r="24" spans="1:9">
      <c r="A24" s="34" t="s">
        <v>23</v>
      </c>
      <c r="B24" s="32">
        <v>53646</v>
      </c>
      <c r="C24" s="18">
        <f t="shared" si="0"/>
        <v>0.75994673034923754</v>
      </c>
      <c r="D24" s="32">
        <v>19695</v>
      </c>
      <c r="E24" s="33">
        <f t="shared" si="1"/>
        <v>0.25879169049381057</v>
      </c>
      <c r="F24" s="32">
        <v>92734</v>
      </c>
      <c r="G24" s="33">
        <f t="shared" si="2"/>
        <v>0.77100065132735596</v>
      </c>
      <c r="H24" s="32">
        <v>88775</v>
      </c>
      <c r="I24" s="33">
        <f t="shared" si="3"/>
        <v>0.60619034547557693</v>
      </c>
    </row>
    <row r="25" spans="1:9" ht="25.5">
      <c r="A25" s="34" t="s">
        <v>24</v>
      </c>
      <c r="B25" s="32">
        <v>89328</v>
      </c>
      <c r="C25" s="18">
        <f t="shared" si="0"/>
        <v>1.2654162757453806</v>
      </c>
      <c r="D25" s="32">
        <v>27183</v>
      </c>
      <c r="E25" s="33">
        <f t="shared" si="1"/>
        <v>0.35718377876076424</v>
      </c>
      <c r="F25" s="32">
        <v>131555</v>
      </c>
      <c r="G25" s="33">
        <f t="shared" si="2"/>
        <v>1.0937627049989249</v>
      </c>
      <c r="H25" s="32">
        <v>172285</v>
      </c>
      <c r="I25" s="33">
        <f t="shared" si="3"/>
        <v>1.1764292162237089</v>
      </c>
    </row>
    <row r="26" spans="1:9">
      <c r="A26" s="34" t="s">
        <v>25</v>
      </c>
      <c r="B26" s="32">
        <v>101537</v>
      </c>
      <c r="C26" s="18">
        <f t="shared" si="0"/>
        <v>1.4383683994980152</v>
      </c>
      <c r="D26" s="32">
        <v>48814</v>
      </c>
      <c r="E26" s="33">
        <f t="shared" si="1"/>
        <v>0.64141444934068892</v>
      </c>
      <c r="F26" s="32">
        <v>98969</v>
      </c>
      <c r="G26" s="33">
        <f t="shared" si="2"/>
        <v>0.82283912546872873</v>
      </c>
      <c r="H26" s="32">
        <v>137520</v>
      </c>
      <c r="I26" s="33">
        <f t="shared" si="3"/>
        <v>0.93904022877838733</v>
      </c>
    </row>
    <row r="27" spans="1:9">
      <c r="A27" s="34" t="s">
        <v>26</v>
      </c>
      <c r="B27" s="32">
        <v>89016</v>
      </c>
      <c r="C27" s="18">
        <f t="shared" si="0"/>
        <v>1.2609964983180055</v>
      </c>
      <c r="D27" s="32">
        <v>186933</v>
      </c>
      <c r="E27" s="33">
        <f t="shared" si="1"/>
        <v>2.4562938349367598</v>
      </c>
      <c r="F27" s="32">
        <v>14014</v>
      </c>
      <c r="G27" s="33">
        <f t="shared" si="2"/>
        <v>0.11651393369963084</v>
      </c>
      <c r="H27" s="32">
        <v>109935</v>
      </c>
      <c r="I27" s="33">
        <f t="shared" si="3"/>
        <v>0.75067908341151846</v>
      </c>
    </row>
    <row r="28" spans="1:9" ht="25.5">
      <c r="A28" s="34" t="s">
        <v>27</v>
      </c>
      <c r="B28" s="32">
        <v>26946</v>
      </c>
      <c r="C28" s="18">
        <f t="shared" si="0"/>
        <v>0.38171577742964158</v>
      </c>
      <c r="D28" s="32">
        <v>20549</v>
      </c>
      <c r="E28" s="33">
        <f t="shared" si="1"/>
        <v>0.27001322406485467</v>
      </c>
      <c r="F28" s="32">
        <v>246022</v>
      </c>
      <c r="G28" s="33">
        <f t="shared" si="2"/>
        <v>2.0454539030006123</v>
      </c>
      <c r="H28" s="32">
        <v>63264</v>
      </c>
      <c r="I28" s="33">
        <f t="shared" si="3"/>
        <v>0.43199128151131394</v>
      </c>
    </row>
    <row r="29" spans="1:9" ht="25.5">
      <c r="A29" s="38" t="s">
        <v>28</v>
      </c>
      <c r="B29" s="39">
        <v>707211</v>
      </c>
      <c r="C29" s="40">
        <f t="shared" si="0"/>
        <v>10.018317994203009</v>
      </c>
      <c r="D29" s="39">
        <v>1011891</v>
      </c>
      <c r="E29" s="41">
        <f t="shared" si="1"/>
        <v>13.296216424751076</v>
      </c>
      <c r="F29" s="39">
        <v>3269248</v>
      </c>
      <c r="G29" s="41">
        <f t="shared" si="2"/>
        <v>27.180886593381668</v>
      </c>
      <c r="H29" s="39">
        <v>7100057</v>
      </c>
      <c r="I29" s="41">
        <f t="shared" si="3"/>
        <v>48.481960075767816</v>
      </c>
    </row>
    <row r="30" spans="1:9">
      <c r="A30" s="34"/>
      <c r="B30" s="42"/>
      <c r="C30" s="33"/>
      <c r="D30" s="42"/>
      <c r="E30" s="33"/>
      <c r="F30" s="42"/>
      <c r="G30" s="33"/>
      <c r="H30" s="43"/>
      <c r="I30" s="33"/>
    </row>
    <row r="31" spans="1:9">
      <c r="A31" s="162"/>
      <c r="B31" s="162"/>
      <c r="C31" s="162"/>
      <c r="D31" s="162"/>
      <c r="E31" s="162"/>
      <c r="F31" s="162"/>
      <c r="G31" s="162"/>
      <c r="H31" s="43"/>
      <c r="I31" s="33"/>
    </row>
    <row r="32" spans="1:9">
      <c r="A32" s="34"/>
      <c r="B32" s="42"/>
      <c r="C32" s="33"/>
      <c r="D32" s="42"/>
      <c r="E32" s="33"/>
      <c r="F32" s="42"/>
      <c r="G32" s="33"/>
      <c r="H32" s="43"/>
      <c r="I32" s="33"/>
    </row>
    <row r="33" spans="1:9">
      <c r="A33" s="34"/>
      <c r="B33" s="42"/>
      <c r="C33" s="33"/>
      <c r="D33" s="42"/>
      <c r="E33" s="33"/>
      <c r="F33" s="42"/>
      <c r="G33" s="33"/>
      <c r="H33" s="43"/>
      <c r="I33" s="33"/>
    </row>
    <row r="34" spans="1:9">
      <c r="A34" s="34"/>
      <c r="B34" s="42"/>
      <c r="C34" s="33"/>
      <c r="D34" s="42"/>
      <c r="E34" s="33"/>
      <c r="F34" s="42"/>
      <c r="G34" s="33"/>
      <c r="H34" s="43"/>
      <c r="I34" s="33"/>
    </row>
    <row r="35" spans="1:9">
      <c r="A35" s="34"/>
      <c r="B35" s="42"/>
      <c r="C35" s="33"/>
      <c r="D35" s="42"/>
      <c r="E35" s="33"/>
      <c r="F35" s="42"/>
      <c r="G35" s="33"/>
      <c r="H35" s="43"/>
      <c r="I35" s="33"/>
    </row>
    <row r="36" spans="1:9">
      <c r="A36" s="34"/>
      <c r="B36" s="42"/>
      <c r="C36" s="33"/>
      <c r="D36" s="42"/>
      <c r="E36" s="33"/>
      <c r="F36" s="42"/>
      <c r="G36" s="33"/>
      <c r="H36" s="43"/>
      <c r="I36" s="33"/>
    </row>
    <row r="37" spans="1:9">
      <c r="A37" s="34"/>
      <c r="B37" s="42"/>
      <c r="C37" s="33"/>
      <c r="D37" s="42"/>
      <c r="E37" s="33"/>
      <c r="F37" s="42"/>
      <c r="G37" s="33"/>
      <c r="H37" s="43"/>
      <c r="I37" s="33"/>
    </row>
    <row r="38" spans="1:9">
      <c r="A38" s="34"/>
      <c r="B38" s="42"/>
      <c r="C38" s="33"/>
      <c r="D38" s="42"/>
      <c r="E38" s="33"/>
      <c r="F38" s="42"/>
      <c r="G38" s="33"/>
      <c r="H38" s="43"/>
      <c r="I38" s="33"/>
    </row>
    <row r="39" spans="1:9">
      <c r="A39" s="34"/>
      <c r="B39" s="42"/>
      <c r="C39" s="33"/>
      <c r="D39" s="42"/>
      <c r="E39" s="33"/>
      <c r="F39" s="42"/>
      <c r="G39" s="33"/>
      <c r="H39" s="43"/>
      <c r="I39" s="33"/>
    </row>
    <row r="40" spans="1:9">
      <c r="A40" s="34"/>
      <c r="B40" s="42"/>
      <c r="C40" s="33"/>
      <c r="D40" s="42"/>
      <c r="E40" s="33"/>
      <c r="F40" s="42"/>
      <c r="G40" s="33"/>
      <c r="H40" s="43"/>
      <c r="I40" s="33"/>
    </row>
    <row r="41" spans="1:9">
      <c r="A41" s="34"/>
      <c r="B41" s="42"/>
      <c r="C41" s="33"/>
      <c r="D41" s="42"/>
      <c r="E41" s="33"/>
      <c r="F41" s="42"/>
      <c r="G41" s="33"/>
      <c r="H41" s="43"/>
      <c r="I41" s="33"/>
    </row>
    <row r="42" spans="1:9">
      <c r="A42" s="34"/>
      <c r="B42" s="42"/>
      <c r="C42" s="33"/>
      <c r="D42" s="42"/>
      <c r="E42" s="33"/>
      <c r="F42" s="42"/>
      <c r="G42" s="33"/>
      <c r="H42" s="43"/>
      <c r="I42" s="33"/>
    </row>
    <row r="43" spans="1:9">
      <c r="A43" s="34"/>
      <c r="B43" s="42"/>
      <c r="C43" s="33"/>
      <c r="D43" s="42"/>
      <c r="E43" s="33"/>
      <c r="F43" s="42"/>
      <c r="G43" s="33"/>
      <c r="H43" s="43"/>
      <c r="I43" s="33"/>
    </row>
    <row r="44" spans="1:9">
      <c r="A44" s="34"/>
      <c r="B44" s="42"/>
      <c r="C44" s="33"/>
      <c r="D44" s="42"/>
      <c r="E44" s="33"/>
      <c r="F44" s="42"/>
      <c r="G44" s="33"/>
      <c r="H44" s="43"/>
      <c r="I44" s="33"/>
    </row>
    <row r="45" spans="1:9">
      <c r="A45" s="34"/>
      <c r="B45" s="42"/>
      <c r="C45" s="33"/>
      <c r="D45" s="42"/>
      <c r="E45" s="33"/>
      <c r="F45" s="42"/>
      <c r="G45" s="33"/>
      <c r="H45" s="43"/>
      <c r="I45" s="33"/>
    </row>
    <row r="46" spans="1:9">
      <c r="A46" s="34"/>
      <c r="B46" s="42"/>
      <c r="C46" s="33"/>
      <c r="D46" s="42"/>
      <c r="E46" s="33"/>
      <c r="F46" s="42"/>
      <c r="G46" s="33"/>
      <c r="H46" s="43"/>
      <c r="I46" s="33"/>
    </row>
    <row r="47" spans="1:9">
      <c r="A47" s="7"/>
      <c r="B47" s="2"/>
      <c r="C47" s="2"/>
      <c r="D47" s="2"/>
      <c r="E47" s="2"/>
      <c r="F47" s="2"/>
      <c r="G47" s="2"/>
      <c r="I47" s="2"/>
    </row>
    <row r="48" spans="1:9">
      <c r="A48" s="7"/>
      <c r="B48" s="2"/>
      <c r="C48" s="2"/>
      <c r="D48" s="2"/>
      <c r="E48" s="2"/>
      <c r="F48" s="2"/>
      <c r="G48" s="2"/>
      <c r="I48" s="2"/>
    </row>
    <row r="49" spans="1:9">
      <c r="A49" s="7"/>
      <c r="B49" s="2"/>
      <c r="C49" s="2"/>
      <c r="D49" s="2"/>
      <c r="E49" s="2"/>
      <c r="F49" s="2"/>
      <c r="G49" s="2"/>
      <c r="I49" s="2"/>
    </row>
    <row r="50" spans="1:9">
      <c r="A50" s="7"/>
      <c r="B50" s="2"/>
      <c r="C50" s="2"/>
      <c r="D50" s="2"/>
      <c r="E50" s="2"/>
      <c r="F50" s="2"/>
      <c r="G50" s="2"/>
      <c r="I50" s="2"/>
    </row>
    <row r="51" spans="1:9">
      <c r="A51" s="7"/>
      <c r="B51" s="2"/>
      <c r="C51" s="2"/>
      <c r="D51" s="2"/>
      <c r="E51" s="2"/>
      <c r="F51" s="2"/>
      <c r="G51" s="2"/>
      <c r="I51" s="2"/>
    </row>
    <row r="52" spans="1:9">
      <c r="A52" s="7"/>
      <c r="B52" s="2"/>
      <c r="C52" s="2"/>
      <c r="D52" s="2"/>
      <c r="E52" s="2"/>
      <c r="F52" s="2"/>
      <c r="G52" s="2"/>
      <c r="I52" s="2"/>
    </row>
    <row r="53" spans="1:9">
      <c r="A53" s="7"/>
      <c r="B53" s="2"/>
      <c r="C53" s="2"/>
      <c r="D53" s="2"/>
      <c r="E53" s="2"/>
      <c r="F53" s="2"/>
      <c r="G53" s="2"/>
      <c r="I53" s="2"/>
    </row>
    <row r="54" spans="1:9">
      <c r="A54" s="7"/>
      <c r="B54" s="2"/>
      <c r="C54" s="2"/>
      <c r="D54" s="2"/>
      <c r="E54" s="2"/>
      <c r="F54" s="2"/>
      <c r="G54" s="2"/>
      <c r="I54" s="2"/>
    </row>
    <row r="55" spans="1:9">
      <c r="A55" s="7"/>
      <c r="B55" s="2"/>
      <c r="C55" s="2"/>
      <c r="D55" s="2"/>
      <c r="E55" s="2"/>
      <c r="F55" s="2"/>
      <c r="G55" s="2"/>
      <c r="I55" s="2"/>
    </row>
  </sheetData>
  <mergeCells count="3">
    <mergeCell ref="A1:I1"/>
    <mergeCell ref="D3:F3"/>
    <mergeCell ref="A31:G31"/>
  </mergeCells>
  <phoneticPr fontId="12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1"/>
  <sheetViews>
    <sheetView workbookViewId="0">
      <selection activeCell="D3" sqref="D3"/>
    </sheetView>
  </sheetViews>
  <sheetFormatPr defaultRowHeight="12.75"/>
  <cols>
    <col min="1" max="1" width="41.7109375" style="4" customWidth="1"/>
    <col min="2" max="2" width="12.28515625" style="4" bestFit="1" customWidth="1"/>
    <col min="3" max="3" width="16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95"/>
      <c r="B2" s="95"/>
      <c r="C2" s="10"/>
    </row>
    <row r="3" spans="1:4" ht="51">
      <c r="A3" s="11"/>
      <c r="B3" s="11" t="s">
        <v>133</v>
      </c>
      <c r="C3" s="13" t="s">
        <v>75</v>
      </c>
      <c r="D3" s="3"/>
    </row>
    <row r="4" spans="1:4" ht="25.5">
      <c r="A4" s="96" t="s">
        <v>130</v>
      </c>
      <c r="B4" s="107">
        <v>284060485</v>
      </c>
      <c r="C4" s="108">
        <v>100</v>
      </c>
    </row>
    <row r="5" spans="1:4">
      <c r="A5" s="96" t="s">
        <v>89</v>
      </c>
      <c r="B5" s="109" t="s">
        <v>73</v>
      </c>
      <c r="C5" s="109" t="s">
        <v>73</v>
      </c>
    </row>
    <row r="6" spans="1:4">
      <c r="A6" s="101" t="s">
        <v>43</v>
      </c>
      <c r="B6" s="110">
        <v>293595</v>
      </c>
      <c r="C6" s="111">
        <v>0.1</v>
      </c>
    </row>
    <row r="7" spans="1:4">
      <c r="A7" s="101" t="s">
        <v>44</v>
      </c>
      <c r="B7" s="110">
        <v>24337206</v>
      </c>
      <c r="C7" s="111">
        <v>8.6</v>
      </c>
    </row>
    <row r="8" spans="1:4" ht="38.25">
      <c r="A8" s="101" t="s">
        <v>113</v>
      </c>
      <c r="B8" s="110">
        <v>77659939</v>
      </c>
      <c r="C8" s="111">
        <v>27.3</v>
      </c>
    </row>
    <row r="9" spans="1:4" ht="25.5">
      <c r="A9" s="101" t="s">
        <v>78</v>
      </c>
      <c r="B9" s="112" t="s">
        <v>139</v>
      </c>
      <c r="C9" s="111">
        <v>1.1000000000000001</v>
      </c>
    </row>
    <row r="10" spans="1:4">
      <c r="A10" s="101" t="s">
        <v>74</v>
      </c>
      <c r="B10" s="110">
        <v>57937253</v>
      </c>
      <c r="C10" s="111">
        <v>20.399999999999999</v>
      </c>
    </row>
    <row r="11" spans="1:4">
      <c r="A11" s="101" t="s">
        <v>46</v>
      </c>
      <c r="B11" s="110">
        <v>4626041</v>
      </c>
      <c r="C11" s="111">
        <v>1.6</v>
      </c>
    </row>
    <row r="12" spans="1:4">
      <c r="A12" s="101" t="s">
        <v>47</v>
      </c>
      <c r="B12" s="110">
        <v>340253</v>
      </c>
      <c r="C12" s="111">
        <v>0.1</v>
      </c>
    </row>
    <row r="13" spans="1:4" ht="25.5">
      <c r="A13" s="101" t="s">
        <v>48</v>
      </c>
      <c r="B13" s="110">
        <v>149272</v>
      </c>
      <c r="C13" s="111">
        <v>0.1</v>
      </c>
    </row>
    <row r="14" spans="1:4" ht="25.5">
      <c r="A14" s="101" t="s">
        <v>49</v>
      </c>
      <c r="B14" s="110">
        <v>18610726</v>
      </c>
      <c r="C14" s="111">
        <v>6.6</v>
      </c>
    </row>
    <row r="15" spans="1:4" ht="25.5">
      <c r="A15" s="101" t="s">
        <v>50</v>
      </c>
      <c r="B15" s="110">
        <v>2919383</v>
      </c>
      <c r="C15" s="111">
        <v>1</v>
      </c>
    </row>
    <row r="16" spans="1:4" ht="51">
      <c r="A16" s="101" t="s">
        <v>114</v>
      </c>
      <c r="B16" s="110">
        <v>9143457</v>
      </c>
      <c r="C16" s="111">
        <v>3.2</v>
      </c>
    </row>
    <row r="17" spans="1:3">
      <c r="A17" s="101" t="s">
        <v>53</v>
      </c>
      <c r="B17" s="110">
        <v>1775752</v>
      </c>
      <c r="C17" s="111">
        <v>0.6</v>
      </c>
    </row>
    <row r="18" spans="1:3" ht="25.5">
      <c r="A18" s="101" t="s">
        <v>52</v>
      </c>
      <c r="B18" s="110">
        <v>7309816</v>
      </c>
      <c r="C18" s="111">
        <v>2.6</v>
      </c>
    </row>
    <row r="19" spans="1:3" ht="25.5">
      <c r="A19" s="101" t="s">
        <v>91</v>
      </c>
      <c r="B19" s="110">
        <v>643660</v>
      </c>
      <c r="C19" s="111">
        <v>0.2</v>
      </c>
    </row>
    <row r="20" spans="1:3">
      <c r="A20" s="101" t="s">
        <v>60</v>
      </c>
      <c r="B20" s="110">
        <v>7415850</v>
      </c>
      <c r="C20" s="111">
        <v>2.6</v>
      </c>
    </row>
    <row r="21" spans="1:3">
      <c r="A21" s="101" t="s">
        <v>79</v>
      </c>
      <c r="B21" s="110">
        <v>1367540</v>
      </c>
      <c r="C21" s="111">
        <v>0.5</v>
      </c>
    </row>
    <row r="22" spans="1:3">
      <c r="A22" s="101" t="s">
        <v>62</v>
      </c>
      <c r="B22" s="110">
        <v>202519</v>
      </c>
      <c r="C22" s="111">
        <v>0.1</v>
      </c>
    </row>
    <row r="23" spans="1:3">
      <c r="A23" s="101" t="s">
        <v>63</v>
      </c>
      <c r="B23" s="110">
        <v>22875</v>
      </c>
      <c r="C23" s="111">
        <v>0</v>
      </c>
    </row>
    <row r="24" spans="1:3" ht="51">
      <c r="A24" s="101" t="s">
        <v>92</v>
      </c>
      <c r="B24" s="110">
        <v>752924</v>
      </c>
      <c r="C24" s="111">
        <v>0.3</v>
      </c>
    </row>
    <row r="25" spans="1:3" ht="25.5">
      <c r="A25" s="101" t="s">
        <v>93</v>
      </c>
      <c r="B25" s="110">
        <v>9528412</v>
      </c>
      <c r="C25" s="111">
        <v>3.4</v>
      </c>
    </row>
    <row r="26" spans="1:3" ht="25.5">
      <c r="A26" s="101" t="s">
        <v>65</v>
      </c>
      <c r="B26" s="110">
        <v>3302649</v>
      </c>
      <c r="C26" s="111">
        <v>1.2</v>
      </c>
    </row>
    <row r="27" spans="1:3">
      <c r="A27" s="101" t="s">
        <v>66</v>
      </c>
      <c r="B27" s="110">
        <v>1278792</v>
      </c>
      <c r="C27" s="111">
        <v>0.5</v>
      </c>
    </row>
    <row r="28" spans="1:3">
      <c r="A28" s="101" t="s">
        <v>67</v>
      </c>
      <c r="B28" s="110">
        <v>18145574</v>
      </c>
      <c r="C28" s="111">
        <v>6.4</v>
      </c>
    </row>
    <row r="29" spans="1:3">
      <c r="A29" s="101" t="s">
        <v>68</v>
      </c>
      <c r="B29" s="110">
        <v>429290</v>
      </c>
      <c r="C29" s="111">
        <v>0.2</v>
      </c>
    </row>
    <row r="30" spans="1:3">
      <c r="A30" s="101" t="s">
        <v>22</v>
      </c>
      <c r="B30" s="110">
        <v>536583</v>
      </c>
      <c r="C30" s="111">
        <v>0.2</v>
      </c>
    </row>
    <row r="31" spans="1:3" ht="25.5">
      <c r="A31" s="101" t="s">
        <v>80</v>
      </c>
      <c r="B31" s="110">
        <v>665244</v>
      </c>
      <c r="C31" s="111">
        <v>0.2</v>
      </c>
    </row>
    <row r="32" spans="1:3" ht="25.5">
      <c r="A32" s="101" t="s">
        <v>71</v>
      </c>
      <c r="B32" s="110">
        <v>692662</v>
      </c>
      <c r="C32" s="111">
        <v>0.2</v>
      </c>
    </row>
    <row r="33" spans="1:3">
      <c r="A33" s="101" t="s">
        <v>72</v>
      </c>
      <c r="B33" s="110">
        <v>911331</v>
      </c>
      <c r="C33" s="111">
        <v>0.3</v>
      </c>
    </row>
    <row r="34" spans="1:3">
      <c r="A34" s="101" t="s">
        <v>69</v>
      </c>
      <c r="B34" s="110">
        <v>1061019</v>
      </c>
      <c r="C34" s="111">
        <v>0.4</v>
      </c>
    </row>
    <row r="35" spans="1:3">
      <c r="A35" s="101" t="s">
        <v>54</v>
      </c>
      <c r="B35" s="110">
        <v>1322055</v>
      </c>
      <c r="C35" s="111">
        <v>0.5</v>
      </c>
    </row>
    <row r="36" spans="1:3">
      <c r="A36" s="101" t="s">
        <v>55</v>
      </c>
      <c r="B36" s="110">
        <v>19393456</v>
      </c>
      <c r="C36" s="111">
        <v>6.8</v>
      </c>
    </row>
    <row r="37" spans="1:3" ht="25.5">
      <c r="A37" s="101" t="s">
        <v>56</v>
      </c>
      <c r="B37" s="110">
        <v>88040</v>
      </c>
      <c r="C37" s="111">
        <v>0</v>
      </c>
    </row>
    <row r="38" spans="1:3" ht="25.5">
      <c r="A38" s="101" t="s">
        <v>57</v>
      </c>
      <c r="B38" s="110">
        <v>133569</v>
      </c>
      <c r="C38" s="111">
        <v>0</v>
      </c>
    </row>
    <row r="39" spans="1:3" ht="25.5">
      <c r="A39" s="104" t="s">
        <v>58</v>
      </c>
      <c r="B39" s="113">
        <v>8011694</v>
      </c>
      <c r="C39" s="114">
        <v>2.8</v>
      </c>
    </row>
    <row r="41" spans="1:3">
      <c r="A41" s="86"/>
    </row>
  </sheetData>
  <mergeCells count="1">
    <mergeCell ref="A1:C1"/>
  </mergeCells>
  <phoneticPr fontId="1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1"/>
  <sheetViews>
    <sheetView workbookViewId="0">
      <selection activeCell="D3" sqref="D3"/>
    </sheetView>
  </sheetViews>
  <sheetFormatPr defaultRowHeight="12.75"/>
  <cols>
    <col min="1" max="1" width="41.7109375" style="4" customWidth="1"/>
    <col min="2" max="2" width="12.28515625" style="4" bestFit="1" customWidth="1"/>
    <col min="3" max="3" width="16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95"/>
      <c r="B2" s="95"/>
      <c r="C2" s="10"/>
    </row>
    <row r="3" spans="1:4" ht="51">
      <c r="A3" s="11"/>
      <c r="B3" s="11" t="s">
        <v>134</v>
      </c>
      <c r="C3" s="13" t="s">
        <v>75</v>
      </c>
      <c r="D3" s="3"/>
    </row>
    <row r="4" spans="1:4" ht="25.5">
      <c r="A4" s="96" t="s">
        <v>131</v>
      </c>
      <c r="B4" s="107">
        <v>359271853</v>
      </c>
      <c r="C4" s="108">
        <v>100</v>
      </c>
    </row>
    <row r="5" spans="1:4">
      <c r="A5" s="96" t="s">
        <v>89</v>
      </c>
      <c r="B5" s="109" t="s">
        <v>73</v>
      </c>
      <c r="C5" s="109" t="s">
        <v>73</v>
      </c>
    </row>
    <row r="6" spans="1:4">
      <c r="A6" s="101" t="s">
        <v>43</v>
      </c>
      <c r="B6" s="110">
        <v>180263</v>
      </c>
      <c r="C6" s="111">
        <v>0.1</v>
      </c>
    </row>
    <row r="7" spans="1:4">
      <c r="A7" s="101" t="s">
        <v>115</v>
      </c>
      <c r="B7" s="110">
        <v>31264710</v>
      </c>
      <c r="C7" s="111">
        <v>8.6999999999999993</v>
      </c>
    </row>
    <row r="8" spans="1:4" ht="38.25">
      <c r="A8" s="101" t="s">
        <v>116</v>
      </c>
      <c r="B8" s="110">
        <v>68720237</v>
      </c>
      <c r="C8" s="111">
        <v>19.100000000000001</v>
      </c>
    </row>
    <row r="9" spans="1:4" ht="25.5">
      <c r="A9" s="101" t="s">
        <v>78</v>
      </c>
      <c r="B9" s="115">
        <v>441752</v>
      </c>
      <c r="C9" s="111">
        <v>0.1</v>
      </c>
    </row>
    <row r="10" spans="1:4">
      <c r="A10" s="101" t="s">
        <v>74</v>
      </c>
      <c r="B10" s="110">
        <v>91079469</v>
      </c>
      <c r="C10" s="111">
        <v>25.4</v>
      </c>
    </row>
    <row r="11" spans="1:4">
      <c r="A11" s="101" t="s">
        <v>46</v>
      </c>
      <c r="B11" s="110">
        <v>2476616</v>
      </c>
      <c r="C11" s="111">
        <v>0.7</v>
      </c>
    </row>
    <row r="12" spans="1:4">
      <c r="A12" s="101" t="s">
        <v>47</v>
      </c>
      <c r="B12" s="110">
        <v>507235</v>
      </c>
      <c r="C12" s="111">
        <v>0.1</v>
      </c>
    </row>
    <row r="13" spans="1:4" ht="25.5">
      <c r="A13" s="101" t="s">
        <v>48</v>
      </c>
      <c r="B13" s="110">
        <v>552793</v>
      </c>
      <c r="C13" s="111">
        <v>0.2</v>
      </c>
    </row>
    <row r="14" spans="1:4" ht="25.5">
      <c r="A14" s="101" t="s">
        <v>49</v>
      </c>
      <c r="B14" s="110">
        <v>28470480</v>
      </c>
      <c r="C14" s="111">
        <v>7.9</v>
      </c>
    </row>
    <row r="15" spans="1:4">
      <c r="A15" s="101" t="s">
        <v>117</v>
      </c>
      <c r="B15" s="110">
        <v>1245670</v>
      </c>
      <c r="C15" s="111">
        <v>0.3</v>
      </c>
    </row>
    <row r="16" spans="1:4" ht="25.5">
      <c r="A16" s="101" t="s">
        <v>118</v>
      </c>
      <c r="B16" s="110">
        <v>12266563</v>
      </c>
      <c r="C16" s="111">
        <v>3.4</v>
      </c>
    </row>
    <row r="17" spans="1:3">
      <c r="A17" s="101" t="s">
        <v>53</v>
      </c>
      <c r="B17" s="110">
        <v>6937756</v>
      </c>
      <c r="C17" s="111">
        <v>1.9</v>
      </c>
    </row>
    <row r="18" spans="1:3" ht="25.5">
      <c r="A18" s="101" t="s">
        <v>52</v>
      </c>
      <c r="B18" s="110">
        <v>9064724</v>
      </c>
      <c r="C18" s="111">
        <v>2.5</v>
      </c>
    </row>
    <row r="19" spans="1:3" ht="25.5">
      <c r="A19" s="101" t="s">
        <v>91</v>
      </c>
      <c r="B19" s="110">
        <v>603093</v>
      </c>
      <c r="C19" s="111">
        <v>0.2</v>
      </c>
    </row>
    <row r="20" spans="1:3">
      <c r="A20" s="101" t="s">
        <v>60</v>
      </c>
      <c r="B20" s="110">
        <v>6661916</v>
      </c>
      <c r="C20" s="111">
        <v>1.9</v>
      </c>
    </row>
    <row r="21" spans="1:3">
      <c r="A21" s="101" t="s">
        <v>79</v>
      </c>
      <c r="B21" s="110">
        <v>977962</v>
      </c>
      <c r="C21" s="111">
        <v>0.3</v>
      </c>
    </row>
    <row r="22" spans="1:3">
      <c r="A22" s="101" t="s">
        <v>62</v>
      </c>
      <c r="B22" s="110" t="s">
        <v>140</v>
      </c>
      <c r="C22" s="111">
        <v>0</v>
      </c>
    </row>
    <row r="23" spans="1:3">
      <c r="A23" s="101" t="s">
        <v>63</v>
      </c>
      <c r="B23" s="110">
        <v>132717</v>
      </c>
      <c r="C23" s="111">
        <v>0</v>
      </c>
    </row>
    <row r="24" spans="1:3" ht="38.25">
      <c r="A24" s="101" t="s">
        <v>119</v>
      </c>
      <c r="B24" s="110">
        <v>1178159</v>
      </c>
      <c r="C24" s="111">
        <v>0.3</v>
      </c>
    </row>
    <row r="25" spans="1:3">
      <c r="A25" s="101" t="s">
        <v>120</v>
      </c>
      <c r="B25" s="110">
        <v>11421036</v>
      </c>
      <c r="C25" s="111">
        <v>3.2</v>
      </c>
    </row>
    <row r="26" spans="1:3" ht="25.5">
      <c r="A26" s="101" t="s">
        <v>65</v>
      </c>
      <c r="B26" s="110">
        <v>5703352</v>
      </c>
      <c r="C26" s="111">
        <v>1.6</v>
      </c>
    </row>
    <row r="27" spans="1:3">
      <c r="A27" s="101" t="s">
        <v>66</v>
      </c>
      <c r="B27" s="110">
        <v>1096699</v>
      </c>
      <c r="C27" s="111">
        <v>0.3</v>
      </c>
    </row>
    <row r="28" spans="1:3" ht="25.5">
      <c r="A28" s="101" t="s">
        <v>121</v>
      </c>
      <c r="B28" s="110">
        <v>27730070</v>
      </c>
      <c r="C28" s="111">
        <v>7.7</v>
      </c>
    </row>
    <row r="29" spans="1:3">
      <c r="A29" s="101" t="s">
        <v>68</v>
      </c>
      <c r="B29" s="110">
        <v>315812</v>
      </c>
      <c r="C29" s="111">
        <v>0.1</v>
      </c>
    </row>
    <row r="30" spans="1:3">
      <c r="A30" s="101" t="s">
        <v>22</v>
      </c>
      <c r="B30" s="110">
        <v>585390</v>
      </c>
      <c r="C30" s="111">
        <v>0.2</v>
      </c>
    </row>
    <row r="31" spans="1:3">
      <c r="A31" s="101" t="s">
        <v>122</v>
      </c>
      <c r="B31" s="110">
        <v>937434</v>
      </c>
      <c r="C31" s="111">
        <v>0.3</v>
      </c>
    </row>
    <row r="32" spans="1:3" ht="25.5">
      <c r="A32" s="101" t="s">
        <v>123</v>
      </c>
      <c r="B32" s="110">
        <v>1163338</v>
      </c>
      <c r="C32" s="111">
        <v>0.3</v>
      </c>
    </row>
    <row r="33" spans="1:3">
      <c r="A33" s="101" t="s">
        <v>124</v>
      </c>
      <c r="B33" s="110">
        <v>795004</v>
      </c>
      <c r="C33" s="111">
        <v>0.2</v>
      </c>
    </row>
    <row r="34" spans="1:3">
      <c r="A34" s="101" t="s">
        <v>69</v>
      </c>
      <c r="B34" s="110">
        <v>3083053</v>
      </c>
      <c r="C34" s="111">
        <v>0.9</v>
      </c>
    </row>
    <row r="35" spans="1:3">
      <c r="A35" s="101" t="s">
        <v>125</v>
      </c>
      <c r="B35" s="110">
        <v>1930965</v>
      </c>
      <c r="C35" s="111">
        <v>0.5</v>
      </c>
    </row>
    <row r="36" spans="1:3">
      <c r="A36" s="101" t="s">
        <v>55</v>
      </c>
      <c r="B36" s="110">
        <v>25580819</v>
      </c>
      <c r="C36" s="111">
        <v>7.1</v>
      </c>
    </row>
    <row r="37" spans="1:3">
      <c r="A37" s="101" t="s">
        <v>126</v>
      </c>
      <c r="B37" s="110">
        <v>235599</v>
      </c>
      <c r="C37" s="111">
        <v>0.1</v>
      </c>
    </row>
    <row r="38" spans="1:3" ht="25.5">
      <c r="A38" s="101" t="s">
        <v>127</v>
      </c>
      <c r="B38" s="110">
        <v>138297</v>
      </c>
      <c r="C38" s="111">
        <v>0</v>
      </c>
    </row>
    <row r="39" spans="1:3" ht="25.5">
      <c r="A39" s="104" t="s">
        <v>128</v>
      </c>
      <c r="B39" s="113">
        <v>15789476</v>
      </c>
      <c r="C39" s="114">
        <v>4.4000000000000004</v>
      </c>
    </row>
    <row r="41" spans="1:3">
      <c r="A41" s="86"/>
    </row>
  </sheetData>
  <mergeCells count="1">
    <mergeCell ref="A1:C1"/>
  </mergeCells>
  <phoneticPr fontId="1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F23" sqref="F23"/>
    </sheetView>
  </sheetViews>
  <sheetFormatPr defaultRowHeight="12.75"/>
  <cols>
    <col min="1" max="1" width="41.7109375" style="4" customWidth="1"/>
    <col min="2" max="2" width="12.28515625" style="4" bestFit="1" customWidth="1"/>
    <col min="3" max="3" width="16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95"/>
      <c r="B2" s="95"/>
      <c r="C2" s="10"/>
    </row>
    <row r="3" spans="1:4" ht="51">
      <c r="A3" s="11"/>
      <c r="B3" s="11" t="s">
        <v>136</v>
      </c>
      <c r="C3" s="13" t="s">
        <v>75</v>
      </c>
      <c r="D3" s="3"/>
    </row>
    <row r="4" spans="1:4" ht="25.5">
      <c r="A4" s="96" t="s">
        <v>131</v>
      </c>
      <c r="B4" s="116">
        <v>402350261</v>
      </c>
      <c r="C4" s="117">
        <v>100</v>
      </c>
    </row>
    <row r="5" spans="1:4">
      <c r="A5" s="96" t="s">
        <v>89</v>
      </c>
      <c r="B5" s="109" t="s">
        <v>73</v>
      </c>
      <c r="C5" s="118" t="s">
        <v>73</v>
      </c>
    </row>
    <row r="6" spans="1:4">
      <c r="A6" s="119" t="s">
        <v>43</v>
      </c>
      <c r="B6" s="120">
        <v>225351</v>
      </c>
      <c r="C6" s="121">
        <f>B6/B4*100</f>
        <v>5.6008662561797116E-2</v>
      </c>
    </row>
    <row r="7" spans="1:4">
      <c r="A7" s="119" t="s">
        <v>115</v>
      </c>
      <c r="B7" s="120">
        <v>42267755</v>
      </c>
      <c r="C7" s="121">
        <f>B7/B4*100</f>
        <v>10.505213764481688</v>
      </c>
    </row>
    <row r="8" spans="1:4" ht="38.25">
      <c r="A8" s="119" t="s">
        <v>116</v>
      </c>
      <c r="B8" s="120">
        <v>112279622</v>
      </c>
      <c r="C8" s="121">
        <f>B8/B4*100</f>
        <v>27.905939894494065</v>
      </c>
    </row>
    <row r="9" spans="1:4" ht="25.5">
      <c r="A9" s="119" t="s">
        <v>78</v>
      </c>
      <c r="B9" s="122" t="s">
        <v>137</v>
      </c>
      <c r="C9" s="121" t="s">
        <v>137</v>
      </c>
    </row>
    <row r="10" spans="1:4" ht="25.5">
      <c r="A10" s="119" t="s">
        <v>90</v>
      </c>
      <c r="B10" s="120">
        <v>269652</v>
      </c>
      <c r="C10" s="121">
        <f>B10/B4*100</f>
        <v>6.7019218362082786E-2</v>
      </c>
    </row>
    <row r="11" spans="1:4">
      <c r="A11" s="119" t="s">
        <v>74</v>
      </c>
      <c r="B11" s="120">
        <v>64587993</v>
      </c>
      <c r="C11" s="121">
        <f>B11/B4*100</f>
        <v>16.052678290669732</v>
      </c>
    </row>
    <row r="12" spans="1:4">
      <c r="A12" s="119" t="s">
        <v>46</v>
      </c>
      <c r="B12" s="120">
        <v>4423665</v>
      </c>
      <c r="C12" s="121">
        <f>B12/B4*100</f>
        <v>1.0994562272696029</v>
      </c>
    </row>
    <row r="13" spans="1:4">
      <c r="A13" s="119" t="s">
        <v>47</v>
      </c>
      <c r="B13" s="120">
        <v>104479</v>
      </c>
      <c r="C13" s="121">
        <f>B13/B4*100</f>
        <v>2.5967175898016875E-2</v>
      </c>
    </row>
    <row r="14" spans="1:4" ht="25.5">
      <c r="A14" s="119" t="s">
        <v>48</v>
      </c>
      <c r="B14" s="122" t="s">
        <v>137</v>
      </c>
      <c r="C14" s="121" t="s">
        <v>137</v>
      </c>
    </row>
    <row r="15" spans="1:4" ht="25.5">
      <c r="A15" s="119" t="s">
        <v>49</v>
      </c>
      <c r="B15" s="120">
        <v>29579910</v>
      </c>
      <c r="C15" s="121">
        <f>B15/B4*100</f>
        <v>7.3517809896487183</v>
      </c>
    </row>
    <row r="16" spans="1:4">
      <c r="A16" s="119" t="s">
        <v>117</v>
      </c>
      <c r="B16" s="120">
        <v>2918443</v>
      </c>
      <c r="C16" s="121">
        <f>B16/B4*100</f>
        <v>0.72534885220318024</v>
      </c>
    </row>
    <row r="17" spans="1:3" ht="25.5">
      <c r="A17" s="119" t="s">
        <v>118</v>
      </c>
      <c r="B17" s="120">
        <v>6228067</v>
      </c>
      <c r="C17" s="121">
        <f>B17/B4*100</f>
        <v>1.5479216999936283</v>
      </c>
    </row>
    <row r="18" spans="1:3">
      <c r="A18" s="119" t="s">
        <v>53</v>
      </c>
      <c r="B18" s="120">
        <v>4609487</v>
      </c>
      <c r="C18" s="121">
        <f>B18/B4*100</f>
        <v>1.1456403653233866</v>
      </c>
    </row>
    <row r="19" spans="1:3" ht="25.5">
      <c r="A19" s="119" t="s">
        <v>52</v>
      </c>
      <c r="B19" s="120">
        <v>6551343</v>
      </c>
      <c r="C19" s="121">
        <f>B19/B4*100</f>
        <v>1.6282686094740719</v>
      </c>
    </row>
    <row r="20" spans="1:3" ht="25.5">
      <c r="A20" s="119" t="s">
        <v>91</v>
      </c>
      <c r="B20" s="120">
        <v>220561</v>
      </c>
      <c r="C20" s="121">
        <f>B20/B4*100</f>
        <v>5.4818157555513558E-2</v>
      </c>
    </row>
    <row r="21" spans="1:3">
      <c r="A21" s="119" t="s">
        <v>60</v>
      </c>
      <c r="B21" s="120">
        <v>11385541</v>
      </c>
      <c r="C21" s="121">
        <f>B21/B4*100</f>
        <v>2.8297585719721954</v>
      </c>
    </row>
    <row r="22" spans="1:3">
      <c r="A22" s="119" t="s">
        <v>79</v>
      </c>
      <c r="B22" s="120">
        <v>735567</v>
      </c>
      <c r="C22" s="121">
        <f>B22/B4*100</f>
        <v>0.18281757744404695</v>
      </c>
    </row>
    <row r="23" spans="1:3">
      <c r="A23" s="119" t="s">
        <v>62</v>
      </c>
      <c r="B23" s="120">
        <v>5277</v>
      </c>
      <c r="C23" s="121">
        <f>B23/B4*100</f>
        <v>1.3115438242501849E-3</v>
      </c>
    </row>
    <row r="24" spans="1:3">
      <c r="A24" s="119" t="s">
        <v>63</v>
      </c>
      <c r="B24" s="122" t="s">
        <v>137</v>
      </c>
      <c r="C24" s="121" t="s">
        <v>137</v>
      </c>
    </row>
    <row r="25" spans="1:3" ht="38.25">
      <c r="A25" s="119" t="s">
        <v>119</v>
      </c>
      <c r="B25" s="120">
        <v>463831</v>
      </c>
      <c r="C25" s="121">
        <f>B25/B4*100</f>
        <v>0.11528040241534725</v>
      </c>
    </row>
    <row r="26" spans="1:3">
      <c r="A26" s="119" t="s">
        <v>120</v>
      </c>
      <c r="B26" s="120">
        <v>15190009</v>
      </c>
      <c r="C26" s="121">
        <f>B26/B4*100</f>
        <v>3.7753197828794249</v>
      </c>
    </row>
    <row r="27" spans="1:3" ht="25.5">
      <c r="A27" s="119" t="s">
        <v>65</v>
      </c>
      <c r="B27" s="120">
        <v>6593475</v>
      </c>
      <c r="C27" s="121">
        <f>B27/B4*100</f>
        <v>1.6387400827360219</v>
      </c>
    </row>
    <row r="28" spans="1:3">
      <c r="A28" s="119" t="s">
        <v>66</v>
      </c>
      <c r="B28" s="120">
        <v>1146228</v>
      </c>
      <c r="C28" s="121">
        <f>B28/B4*100</f>
        <v>0.28488312574997932</v>
      </c>
    </row>
    <row r="29" spans="1:3" ht="25.5">
      <c r="A29" s="119" t="s">
        <v>121</v>
      </c>
      <c r="B29" s="120">
        <v>36514628</v>
      </c>
      <c r="C29" s="121">
        <f>B29/B4*100</f>
        <v>9.0753334940672499</v>
      </c>
    </row>
    <row r="30" spans="1:3">
      <c r="A30" s="119" t="s">
        <v>68</v>
      </c>
      <c r="B30" s="120">
        <v>161849</v>
      </c>
      <c r="C30" s="121">
        <f>B30/B4*100</f>
        <v>4.0225896610018602E-2</v>
      </c>
    </row>
    <row r="31" spans="1:3">
      <c r="A31" s="119" t="s">
        <v>22</v>
      </c>
      <c r="B31" s="120">
        <v>307461</v>
      </c>
      <c r="C31" s="121">
        <f>B31/B4*100</f>
        <v>7.6416254642369924E-2</v>
      </c>
    </row>
    <row r="32" spans="1:3">
      <c r="A32" s="119" t="s">
        <v>122</v>
      </c>
      <c r="B32" s="120">
        <v>814432</v>
      </c>
      <c r="C32" s="121">
        <f>B32/B4*100</f>
        <v>0.20241865830428776</v>
      </c>
    </row>
    <row r="33" spans="1:3" ht="25.5">
      <c r="A33" s="119" t="s">
        <v>123</v>
      </c>
      <c r="B33" s="120">
        <v>633937</v>
      </c>
      <c r="C33" s="121">
        <f>B33/B4*100</f>
        <v>0.15755849105811814</v>
      </c>
    </row>
    <row r="34" spans="1:3">
      <c r="A34" s="119" t="s">
        <v>124</v>
      </c>
      <c r="B34" s="120">
        <v>762740</v>
      </c>
      <c r="C34" s="121">
        <f>B34/B4*100</f>
        <v>0.18957114582311654</v>
      </c>
    </row>
    <row r="35" spans="1:3">
      <c r="A35" s="119" t="s">
        <v>69</v>
      </c>
      <c r="B35" s="120">
        <v>2847084</v>
      </c>
      <c r="C35" s="121">
        <f>B35/B4*100</f>
        <v>0.7076133100855625</v>
      </c>
    </row>
    <row r="36" spans="1:3">
      <c r="A36" s="119" t="s">
        <v>125</v>
      </c>
      <c r="B36" s="120">
        <v>1424093</v>
      </c>
      <c r="C36" s="121">
        <f>B36/B4*100</f>
        <v>0.35394360039945394</v>
      </c>
    </row>
    <row r="37" spans="1:3">
      <c r="A37" s="119" t="s">
        <v>55</v>
      </c>
      <c r="B37" s="120">
        <v>29047002</v>
      </c>
      <c r="C37" s="121">
        <f>B37/B4*100</f>
        <v>7.2193322126364921</v>
      </c>
    </row>
    <row r="38" spans="1:3">
      <c r="A38" s="119" t="s">
        <v>126</v>
      </c>
      <c r="B38" s="120">
        <v>2147431</v>
      </c>
      <c r="C38" s="121">
        <f>B38/B4*100</f>
        <v>0.53372178625230215</v>
      </c>
    </row>
    <row r="39" spans="1:3">
      <c r="A39" s="119" t="s">
        <v>127</v>
      </c>
      <c r="B39" s="120">
        <v>369441</v>
      </c>
      <c r="C39" s="121">
        <f>B39/B4*100</f>
        <v>9.1820743220544357E-2</v>
      </c>
    </row>
    <row r="40" spans="1:3" ht="25.5">
      <c r="A40" s="123" t="s">
        <v>128</v>
      </c>
      <c r="B40" s="124">
        <v>17533907</v>
      </c>
      <c r="C40" s="125">
        <f>B40/B4*100</f>
        <v>4.3578714119437336</v>
      </c>
    </row>
    <row r="42" spans="1:3">
      <c r="A42" s="86"/>
    </row>
  </sheetData>
  <mergeCells count="1">
    <mergeCell ref="A1:C1"/>
  </mergeCells>
  <phoneticPr fontId="1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A5" sqref="A5"/>
    </sheetView>
  </sheetViews>
  <sheetFormatPr defaultRowHeight="12.75"/>
  <cols>
    <col min="1" max="1" width="41.7109375" style="4" customWidth="1"/>
    <col min="2" max="2" width="12.28515625" style="4" bestFit="1" customWidth="1"/>
    <col min="3" max="3" width="16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95"/>
      <c r="B2" s="95"/>
      <c r="C2" s="10"/>
    </row>
    <row r="3" spans="1:4" ht="51">
      <c r="A3" s="11"/>
      <c r="B3" s="11" t="s">
        <v>141</v>
      </c>
      <c r="C3" s="13" t="s">
        <v>75</v>
      </c>
      <c r="D3" s="3"/>
    </row>
    <row r="4" spans="1:4" ht="25.5">
      <c r="A4" s="96" t="s">
        <v>131</v>
      </c>
      <c r="B4" s="126">
        <v>272646492</v>
      </c>
      <c r="C4" s="127">
        <v>100</v>
      </c>
    </row>
    <row r="5" spans="1:4">
      <c r="A5" s="96" t="s">
        <v>89</v>
      </c>
      <c r="B5" s="128" t="s">
        <v>73</v>
      </c>
      <c r="C5" s="128" t="s">
        <v>73</v>
      </c>
    </row>
    <row r="6" spans="1:4">
      <c r="A6" s="119" t="s">
        <v>43</v>
      </c>
      <c r="B6" s="126">
        <v>305161</v>
      </c>
      <c r="C6" s="127">
        <v>0.11192551855756135</v>
      </c>
    </row>
    <row r="7" spans="1:4">
      <c r="A7" s="119" t="s">
        <v>115</v>
      </c>
      <c r="B7" s="126">
        <v>39635724</v>
      </c>
      <c r="C7" s="127">
        <v>14.53740472112878</v>
      </c>
    </row>
    <row r="8" spans="1:4" ht="38.25">
      <c r="A8" s="119" t="s">
        <v>116</v>
      </c>
      <c r="B8" s="126">
        <v>62657548</v>
      </c>
      <c r="C8" s="127">
        <v>22.98124121839059</v>
      </c>
    </row>
    <row r="9" spans="1:4" ht="25.5">
      <c r="A9" s="119" t="s">
        <v>78</v>
      </c>
      <c r="B9" s="126">
        <v>312806</v>
      </c>
      <c r="C9" s="129">
        <v>0.11472951575698249</v>
      </c>
    </row>
    <row r="10" spans="1:4">
      <c r="A10" s="119" t="s">
        <v>74</v>
      </c>
      <c r="B10" s="126">
        <v>17124626</v>
      </c>
      <c r="C10" s="127">
        <v>6.2808899078004643</v>
      </c>
    </row>
    <row r="11" spans="1:4">
      <c r="A11" s="119" t="s">
        <v>46</v>
      </c>
      <c r="B11" s="126">
        <v>363824</v>
      </c>
      <c r="C11" s="127">
        <v>0.13344165821873108</v>
      </c>
    </row>
    <row r="12" spans="1:4">
      <c r="A12" s="119" t="s">
        <v>47</v>
      </c>
      <c r="B12" s="126">
        <v>14836479</v>
      </c>
      <c r="C12" s="127">
        <v>5.4416540961766708</v>
      </c>
    </row>
    <row r="13" spans="1:4" ht="25.5">
      <c r="A13" s="119" t="s">
        <v>48</v>
      </c>
      <c r="B13" s="126">
        <v>33529</v>
      </c>
      <c r="C13" s="129" t="s">
        <v>137</v>
      </c>
    </row>
    <row r="14" spans="1:4" ht="25.5">
      <c r="A14" s="119" t="s">
        <v>49</v>
      </c>
      <c r="B14" s="126">
        <v>9366544</v>
      </c>
      <c r="C14" s="127">
        <v>3.4354170234473438</v>
      </c>
    </row>
    <row r="15" spans="1:4">
      <c r="A15" s="119" t="s">
        <v>117</v>
      </c>
      <c r="B15" s="126">
        <v>1314329</v>
      </c>
      <c r="C15" s="127">
        <v>0.48206341858966589</v>
      </c>
    </row>
    <row r="16" spans="1:4" ht="25.5">
      <c r="A16" s="119" t="s">
        <v>118</v>
      </c>
      <c r="B16" s="126">
        <v>11587184</v>
      </c>
      <c r="C16" s="127">
        <v>4.2498929346209966</v>
      </c>
    </row>
    <row r="17" spans="1:3">
      <c r="A17" s="119" t="s">
        <v>53</v>
      </c>
      <c r="B17" s="126">
        <v>7367595</v>
      </c>
      <c r="C17" s="127">
        <v>2.7022518962026476</v>
      </c>
    </row>
    <row r="18" spans="1:3" ht="25.5">
      <c r="A18" s="119" t="s">
        <v>52</v>
      </c>
      <c r="B18" s="126">
        <v>6846341</v>
      </c>
      <c r="C18" s="127">
        <v>2.5110688018681713</v>
      </c>
    </row>
    <row r="19" spans="1:3" ht="25.5">
      <c r="A19" s="119" t="s">
        <v>91</v>
      </c>
      <c r="B19" s="130" t="s">
        <v>139</v>
      </c>
      <c r="C19" s="127" t="s">
        <v>137</v>
      </c>
    </row>
    <row r="20" spans="1:3">
      <c r="A20" s="119" t="s">
        <v>60</v>
      </c>
      <c r="B20" s="126">
        <v>1046195</v>
      </c>
      <c r="C20" s="127">
        <v>0.38371848921496488</v>
      </c>
    </row>
    <row r="21" spans="1:3">
      <c r="A21" s="119" t="s">
        <v>79</v>
      </c>
      <c r="B21" s="126">
        <v>680897</v>
      </c>
      <c r="C21" s="127">
        <v>0.24973620419807199</v>
      </c>
    </row>
    <row r="22" spans="1:3">
      <c r="A22" s="119" t="s">
        <v>62</v>
      </c>
      <c r="B22" s="130" t="s">
        <v>139</v>
      </c>
      <c r="C22" s="127" t="s">
        <v>137</v>
      </c>
    </row>
    <row r="23" spans="1:3" ht="38.25">
      <c r="A23" s="119" t="s">
        <v>119</v>
      </c>
      <c r="B23" s="126">
        <v>2182481</v>
      </c>
      <c r="C23" s="127">
        <v>0.80048013234661386</v>
      </c>
    </row>
    <row r="24" spans="1:3">
      <c r="A24" s="119" t="s">
        <v>120</v>
      </c>
      <c r="B24" s="126">
        <v>5684019</v>
      </c>
      <c r="C24" s="127">
        <v>2.0847577969204165</v>
      </c>
    </row>
    <row r="25" spans="1:3" ht="25.5">
      <c r="A25" s="119" t="s">
        <v>65</v>
      </c>
      <c r="B25" s="126">
        <v>4570131</v>
      </c>
      <c r="C25" s="127">
        <v>1.676211187048759</v>
      </c>
    </row>
    <row r="26" spans="1:3">
      <c r="A26" s="119" t="s">
        <v>66</v>
      </c>
      <c r="B26" s="126">
        <v>1252379</v>
      </c>
      <c r="C26" s="127">
        <v>0.45934168850410151</v>
      </c>
    </row>
    <row r="27" spans="1:3" ht="25.5">
      <c r="A27" s="119" t="s">
        <v>121</v>
      </c>
      <c r="B27" s="126">
        <v>38169664</v>
      </c>
      <c r="C27" s="127">
        <v>13.999690118881119</v>
      </c>
    </row>
    <row r="28" spans="1:3">
      <c r="A28" s="119" t="s">
        <v>68</v>
      </c>
      <c r="B28" s="126">
        <v>127660</v>
      </c>
      <c r="C28" s="127" t="s">
        <v>137</v>
      </c>
    </row>
    <row r="29" spans="1:3">
      <c r="A29" s="119" t="s">
        <v>22</v>
      </c>
      <c r="B29" s="126">
        <v>289970</v>
      </c>
      <c r="C29" s="127">
        <v>0.10635383491381947</v>
      </c>
    </row>
    <row r="30" spans="1:3">
      <c r="A30" s="119" t="s">
        <v>122</v>
      </c>
      <c r="B30" s="126">
        <v>401891</v>
      </c>
      <c r="C30" s="127">
        <v>0.14740369371779777</v>
      </c>
    </row>
    <row r="31" spans="1:3" ht="25.5">
      <c r="A31" s="119" t="s">
        <v>123</v>
      </c>
      <c r="B31" s="126">
        <v>326237</v>
      </c>
      <c r="C31" s="127">
        <v>0.11965567486560583</v>
      </c>
    </row>
    <row r="32" spans="1:3">
      <c r="A32" s="119" t="s">
        <v>124</v>
      </c>
      <c r="B32" s="126">
        <v>710053</v>
      </c>
      <c r="C32" s="127">
        <v>0.26042990496279705</v>
      </c>
    </row>
    <row r="33" spans="1:3">
      <c r="A33" s="119" t="s">
        <v>69</v>
      </c>
      <c r="B33" s="126">
        <v>1057078</v>
      </c>
      <c r="C33" s="127">
        <v>0.38771010484888246</v>
      </c>
    </row>
    <row r="34" spans="1:3">
      <c r="A34" s="119" t="s">
        <v>125</v>
      </c>
      <c r="B34" s="126">
        <v>853688</v>
      </c>
      <c r="C34" s="127">
        <v>0.31311167575924653</v>
      </c>
    </row>
    <row r="35" spans="1:3">
      <c r="A35" s="119" t="s">
        <v>55</v>
      </c>
      <c r="B35" s="126">
        <v>26611809</v>
      </c>
      <c r="C35" s="127">
        <v>9.7605543371524472</v>
      </c>
    </row>
    <row r="36" spans="1:3">
      <c r="A36" s="119" t="s">
        <v>126</v>
      </c>
      <c r="B36" s="126">
        <v>272929</v>
      </c>
      <c r="C36" s="127">
        <v>0.10010361695759504</v>
      </c>
    </row>
    <row r="37" spans="1:3">
      <c r="A37" s="119" t="s">
        <v>127</v>
      </c>
      <c r="B37" s="126">
        <v>196443</v>
      </c>
      <c r="C37" s="127">
        <v>7.2050441052437963E-2</v>
      </c>
    </row>
    <row r="38" spans="1:3" ht="25.5">
      <c r="A38" s="123" t="s">
        <v>128</v>
      </c>
      <c r="B38" s="131">
        <v>16459284</v>
      </c>
      <c r="C38" s="132">
        <v>6.0368588934568059</v>
      </c>
    </row>
    <row r="40" spans="1:3">
      <c r="A40" s="86"/>
    </row>
  </sheetData>
  <mergeCells count="1">
    <mergeCell ref="A1:C1"/>
  </mergeCells>
  <phoneticPr fontId="1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G18" sqref="G18"/>
    </sheetView>
  </sheetViews>
  <sheetFormatPr defaultColWidth="31.7109375" defaultRowHeight="12.75"/>
  <sheetData>
    <row r="1" spans="1:6">
      <c r="A1" s="167" t="s">
        <v>135</v>
      </c>
      <c r="B1" s="167"/>
      <c r="C1" s="167"/>
      <c r="D1" s="133"/>
      <c r="E1" s="134"/>
      <c r="F1" s="134"/>
    </row>
    <row r="2" spans="1:6">
      <c r="A2" s="145"/>
      <c r="B2" s="145"/>
      <c r="C2" s="146"/>
      <c r="D2" s="133"/>
      <c r="E2" s="134"/>
      <c r="F2" s="134"/>
    </row>
    <row r="3" spans="1:6" ht="22.5">
      <c r="A3" s="141"/>
      <c r="B3" s="142" t="s">
        <v>143</v>
      </c>
      <c r="C3" s="143" t="s">
        <v>144</v>
      </c>
      <c r="D3" s="135"/>
      <c r="E3" s="134"/>
      <c r="F3" s="134"/>
    </row>
    <row r="4" spans="1:6" ht="22.5" customHeight="1">
      <c r="A4" s="137" t="s">
        <v>142</v>
      </c>
      <c r="B4" s="136">
        <v>314898126</v>
      </c>
      <c r="C4" s="147">
        <v>100</v>
      </c>
      <c r="D4" s="133"/>
      <c r="E4" s="134"/>
      <c r="F4" s="134"/>
    </row>
    <row r="5" spans="1:6" ht="16.5" customHeight="1">
      <c r="A5" s="137" t="s">
        <v>43</v>
      </c>
      <c r="B5" s="136">
        <v>144491</v>
      </c>
      <c r="C5" s="147">
        <v>4.5884998375633396E-2</v>
      </c>
      <c r="D5" s="133"/>
      <c r="E5" s="134"/>
      <c r="F5" s="134"/>
    </row>
    <row r="6" spans="1:6" ht="22.5" customHeight="1">
      <c r="A6" s="137" t="s">
        <v>115</v>
      </c>
      <c r="B6" s="136">
        <v>47800357</v>
      </c>
      <c r="C6" s="147">
        <v>15.17962574346981</v>
      </c>
      <c r="D6" s="133"/>
      <c r="E6" s="134"/>
      <c r="F6" s="134"/>
    </row>
    <row r="7" spans="1:6" ht="27.75" customHeight="1">
      <c r="A7" s="137" t="s">
        <v>116</v>
      </c>
      <c r="B7" s="136">
        <v>28578510</v>
      </c>
      <c r="C7" s="147">
        <v>9.0754779531460272</v>
      </c>
      <c r="D7" s="133"/>
      <c r="E7" s="134"/>
      <c r="F7" s="134"/>
    </row>
    <row r="8" spans="1:6" ht="22.5" customHeight="1">
      <c r="A8" s="137" t="s">
        <v>78</v>
      </c>
      <c r="B8" s="136">
        <v>15199008</v>
      </c>
      <c r="C8" s="147">
        <v>4.8266428870396005</v>
      </c>
      <c r="D8" s="133"/>
      <c r="E8" s="134"/>
      <c r="F8" s="134"/>
    </row>
    <row r="9" spans="1:6" ht="15" customHeight="1">
      <c r="A9" s="137" t="s">
        <v>74</v>
      </c>
      <c r="B9" s="136">
        <v>33065006</v>
      </c>
      <c r="C9" s="147">
        <v>10.500223173763823</v>
      </c>
      <c r="D9" s="133"/>
      <c r="E9" s="134"/>
      <c r="F9" s="134"/>
    </row>
    <row r="10" spans="1:6" ht="24.75" customHeight="1">
      <c r="A10" s="137" t="s">
        <v>46</v>
      </c>
      <c r="B10" s="136">
        <v>1550570</v>
      </c>
      <c r="C10" s="147">
        <v>0.49240369248815408</v>
      </c>
      <c r="D10" s="133"/>
      <c r="E10" s="134"/>
      <c r="F10" s="134"/>
    </row>
    <row r="11" spans="1:6" ht="21" customHeight="1">
      <c r="A11" s="137" t="s">
        <v>47</v>
      </c>
      <c r="B11" s="136">
        <v>13763971</v>
      </c>
      <c r="C11" s="147">
        <v>4.3709282029833361</v>
      </c>
      <c r="D11" s="133"/>
      <c r="E11" s="134"/>
      <c r="F11" s="134"/>
    </row>
    <row r="12" spans="1:6" ht="30" customHeight="1">
      <c r="A12" s="137" t="s">
        <v>48</v>
      </c>
      <c r="B12" s="136">
        <v>20870</v>
      </c>
      <c r="C12" s="147">
        <v>6.6275402350282646E-3</v>
      </c>
      <c r="D12" s="133"/>
      <c r="E12" s="134"/>
      <c r="F12" s="134"/>
    </row>
    <row r="13" spans="1:6" ht="21" customHeight="1">
      <c r="A13" s="137" t="s">
        <v>49</v>
      </c>
      <c r="B13" s="136">
        <v>26019921</v>
      </c>
      <c r="C13" s="147">
        <v>8.2629647024320487</v>
      </c>
      <c r="D13" s="133"/>
      <c r="E13" s="134"/>
      <c r="F13" s="134"/>
    </row>
    <row r="14" spans="1:6" ht="15" customHeight="1">
      <c r="A14" s="137" t="s">
        <v>117</v>
      </c>
      <c r="B14" s="136">
        <v>16771664</v>
      </c>
      <c r="C14" s="147">
        <v>5.3260602763955474</v>
      </c>
      <c r="D14" s="133"/>
      <c r="E14" s="134"/>
      <c r="F14" s="134"/>
    </row>
    <row r="15" spans="1:6" ht="24.75" customHeight="1">
      <c r="A15" s="137" t="s">
        <v>118</v>
      </c>
      <c r="B15" s="136">
        <v>8111799</v>
      </c>
      <c r="C15" s="147">
        <v>2.5760073910379511</v>
      </c>
      <c r="D15" s="133"/>
      <c r="E15" s="134"/>
      <c r="F15" s="134"/>
    </row>
    <row r="16" spans="1:6" ht="15.75" customHeight="1">
      <c r="A16" s="137" t="s">
        <v>53</v>
      </c>
      <c r="B16" s="136">
        <v>5415321</v>
      </c>
      <c r="C16" s="147">
        <v>1.7197056930087924</v>
      </c>
      <c r="D16" s="133"/>
      <c r="E16" s="134"/>
      <c r="F16" s="134"/>
    </row>
    <row r="17" spans="1:6" ht="22.5" customHeight="1">
      <c r="A17" s="137" t="s">
        <v>52</v>
      </c>
      <c r="B17" s="136">
        <v>6238274</v>
      </c>
      <c r="C17" s="147">
        <v>1.9810451333076526</v>
      </c>
      <c r="D17" s="133"/>
      <c r="E17" s="134"/>
      <c r="F17" s="134"/>
    </row>
    <row r="18" spans="1:6" ht="27" customHeight="1">
      <c r="A18" s="137" t="s">
        <v>91</v>
      </c>
      <c r="B18" s="136">
        <v>55370</v>
      </c>
      <c r="C18" s="147">
        <v>1.7583464437638478E-2</v>
      </c>
      <c r="D18" s="133"/>
      <c r="E18" s="134"/>
      <c r="F18" s="134"/>
    </row>
    <row r="19" spans="1:6" ht="16.5" customHeight="1">
      <c r="A19" s="137" t="s">
        <v>60</v>
      </c>
      <c r="B19" s="136">
        <v>2191673</v>
      </c>
      <c r="C19" s="147">
        <v>0.6959942975335458</v>
      </c>
      <c r="D19" s="133"/>
      <c r="E19" s="134"/>
      <c r="F19" s="134"/>
    </row>
    <row r="20" spans="1:6" ht="18" customHeight="1">
      <c r="A20" s="137" t="s">
        <v>79</v>
      </c>
      <c r="B20" s="136">
        <v>2155507</v>
      </c>
      <c r="C20" s="147">
        <v>0.68450931333900666</v>
      </c>
      <c r="D20" s="133"/>
      <c r="E20" s="134"/>
      <c r="F20" s="134"/>
    </row>
    <row r="21" spans="1:6" ht="15.75" customHeight="1">
      <c r="A21" s="137" t="s">
        <v>62</v>
      </c>
      <c r="B21" s="138" t="s">
        <v>139</v>
      </c>
      <c r="C21" s="148" t="s">
        <v>137</v>
      </c>
      <c r="D21" s="139"/>
      <c r="E21" s="134"/>
      <c r="F21" s="134"/>
    </row>
    <row r="22" spans="1:6" ht="15.75" customHeight="1">
      <c r="A22" s="137" t="s">
        <v>63</v>
      </c>
      <c r="B22" s="136">
        <v>78318</v>
      </c>
      <c r="C22" s="147">
        <v>2.4870900628986278E-2</v>
      </c>
      <c r="D22" s="133"/>
      <c r="E22" s="134"/>
      <c r="F22" s="134"/>
    </row>
    <row r="23" spans="1:6" ht="31.5" customHeight="1">
      <c r="A23" s="137" t="s">
        <v>119</v>
      </c>
      <c r="B23" s="136">
        <v>2395301</v>
      </c>
      <c r="C23" s="147">
        <v>0.76065902024453458</v>
      </c>
      <c r="D23" s="133"/>
      <c r="E23" s="134"/>
      <c r="F23" s="134"/>
    </row>
    <row r="24" spans="1:6" ht="17.25" customHeight="1">
      <c r="A24" s="137" t="s">
        <v>120</v>
      </c>
      <c r="B24" s="136">
        <v>9151771</v>
      </c>
      <c r="C24" s="147">
        <v>2.9062640404535149</v>
      </c>
      <c r="D24" s="133"/>
      <c r="E24" s="134"/>
      <c r="F24" s="134"/>
    </row>
    <row r="25" spans="1:6" ht="21.75" customHeight="1">
      <c r="A25" s="137" t="s">
        <v>65</v>
      </c>
      <c r="B25" s="136">
        <v>4488578</v>
      </c>
      <c r="C25" s="147">
        <v>1.4254063868261952</v>
      </c>
      <c r="D25" s="133"/>
      <c r="E25" s="134"/>
      <c r="F25" s="134"/>
    </row>
    <row r="26" spans="1:6" ht="13.5" customHeight="1">
      <c r="A26" s="137" t="s">
        <v>66</v>
      </c>
      <c r="B26" s="136">
        <v>1585488</v>
      </c>
      <c r="C26" s="147">
        <v>0.50349235803327708</v>
      </c>
      <c r="D26" s="133"/>
      <c r="E26" s="134"/>
      <c r="F26" s="134"/>
    </row>
    <row r="27" spans="1:6" ht="22.5" customHeight="1">
      <c r="A27" s="137" t="s">
        <v>121</v>
      </c>
      <c r="B27" s="136">
        <v>28531919</v>
      </c>
      <c r="C27" s="147">
        <v>9.0606823744641787</v>
      </c>
      <c r="D27" s="133"/>
      <c r="E27" s="134"/>
      <c r="F27" s="134"/>
    </row>
    <row r="28" spans="1:6" ht="19.5" customHeight="1">
      <c r="A28" s="137" t="s">
        <v>68</v>
      </c>
      <c r="B28" s="136">
        <v>6808994</v>
      </c>
      <c r="C28" s="147">
        <v>2.1622847002906584</v>
      </c>
      <c r="D28" s="133"/>
      <c r="E28" s="134"/>
      <c r="F28" s="134"/>
    </row>
    <row r="29" spans="1:6" ht="21" customHeight="1">
      <c r="A29" s="137" t="s">
        <v>22</v>
      </c>
      <c r="B29" s="136">
        <v>736991</v>
      </c>
      <c r="C29" s="147">
        <v>0.23404108794220008</v>
      </c>
      <c r="D29" s="133"/>
      <c r="E29" s="134"/>
      <c r="F29" s="134"/>
    </row>
    <row r="30" spans="1:6" ht="24" customHeight="1">
      <c r="A30" s="137" t="s">
        <v>122</v>
      </c>
      <c r="B30" s="136">
        <v>665673</v>
      </c>
      <c r="C30" s="147">
        <v>0.21139312845577238</v>
      </c>
      <c r="D30" s="133"/>
      <c r="E30" s="134"/>
      <c r="F30" s="134"/>
    </row>
    <row r="31" spans="1:6" ht="23.25" customHeight="1">
      <c r="A31" s="137" t="s">
        <v>123</v>
      </c>
      <c r="B31" s="136">
        <v>448661</v>
      </c>
      <c r="C31" s="147">
        <v>0.14247814228021161</v>
      </c>
      <c r="D31" s="133"/>
      <c r="E31" s="134"/>
      <c r="F31" s="134"/>
    </row>
    <row r="32" spans="1:6" ht="18" customHeight="1">
      <c r="A32" s="137" t="s">
        <v>124</v>
      </c>
      <c r="B32" s="136">
        <v>1098467</v>
      </c>
      <c r="C32" s="147">
        <v>0.34883249829184437</v>
      </c>
      <c r="D32" s="133"/>
      <c r="E32" s="134"/>
      <c r="F32" s="134"/>
    </row>
    <row r="33" spans="1:6" ht="18.75" customHeight="1">
      <c r="A33" s="137" t="s">
        <v>69</v>
      </c>
      <c r="B33" s="136">
        <v>1726435</v>
      </c>
      <c r="C33" s="147">
        <v>0.54825191306473509</v>
      </c>
      <c r="D33" s="133"/>
      <c r="E33" s="134"/>
      <c r="F33" s="134"/>
    </row>
    <row r="34" spans="1:6">
      <c r="A34" s="137" t="s">
        <v>125</v>
      </c>
      <c r="B34" s="136">
        <v>1101288</v>
      </c>
      <c r="C34" s="147">
        <v>0.34972834357229549</v>
      </c>
      <c r="D34" s="133"/>
      <c r="E34" s="134"/>
      <c r="F34" s="134"/>
    </row>
    <row r="35" spans="1:6" ht="15.75" customHeight="1">
      <c r="A35" s="137" t="s">
        <v>55</v>
      </c>
      <c r="B35" s="136">
        <v>32749466</v>
      </c>
      <c r="C35" s="147">
        <v>10.400019338317689</v>
      </c>
      <c r="D35" s="133"/>
      <c r="E35" s="134"/>
      <c r="F35" s="134"/>
    </row>
    <row r="36" spans="1:6" ht="22.5" customHeight="1">
      <c r="A36" s="137" t="s">
        <v>126</v>
      </c>
      <c r="B36" s="136">
        <v>143610</v>
      </c>
      <c r="C36" s="147">
        <v>4.560522535469138E-2</v>
      </c>
      <c r="D36" s="133"/>
      <c r="E36" s="134"/>
      <c r="F36" s="134"/>
    </row>
    <row r="37" spans="1:6" ht="21.75" customHeight="1">
      <c r="A37" s="137" t="s">
        <v>127</v>
      </c>
      <c r="B37" s="136">
        <v>157863</v>
      </c>
      <c r="C37" s="147">
        <v>5.013145108396104E-2</v>
      </c>
      <c r="D37" s="133"/>
      <c r="E37" s="134"/>
      <c r="F37" s="134"/>
    </row>
    <row r="38" spans="1:6" ht="29.25" customHeight="1">
      <c r="A38" s="140" t="s">
        <v>128</v>
      </c>
      <c r="B38" s="144">
        <v>14388580</v>
      </c>
      <c r="C38" s="149">
        <v>4.5692809235708189</v>
      </c>
      <c r="D38" s="133"/>
      <c r="E38" s="134"/>
      <c r="F38" s="134"/>
    </row>
    <row r="39" spans="1:6">
      <c r="A39" s="168" t="s">
        <v>145</v>
      </c>
      <c r="B39" s="169"/>
      <c r="C39" s="169"/>
      <c r="D39" s="169"/>
      <c r="E39" s="169"/>
      <c r="F39" s="169"/>
    </row>
  </sheetData>
  <mergeCells count="2">
    <mergeCell ref="A1:C1"/>
    <mergeCell ref="A39:F39"/>
  </mergeCells>
  <phoneticPr fontId="12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sqref="A1:C1"/>
    </sheetView>
  </sheetViews>
  <sheetFormatPr defaultRowHeight="12.75"/>
  <cols>
    <col min="1" max="1" width="28.85546875" customWidth="1"/>
    <col min="2" max="2" width="15.42578125" customWidth="1"/>
    <col min="3" max="3" width="14.85546875" customWidth="1"/>
  </cols>
  <sheetData>
    <row r="1" spans="1:6">
      <c r="A1" s="167" t="s">
        <v>135</v>
      </c>
      <c r="B1" s="167"/>
      <c r="C1" s="167"/>
      <c r="D1" s="133"/>
      <c r="E1" s="134"/>
      <c r="F1" s="134"/>
    </row>
    <row r="2" spans="1:6">
      <c r="A2" s="145"/>
      <c r="B2" s="145"/>
      <c r="C2" s="146"/>
      <c r="D2" s="133"/>
      <c r="E2" s="134"/>
      <c r="F2" s="134"/>
    </row>
    <row r="3" spans="1:6" ht="45">
      <c r="A3" s="141"/>
      <c r="B3" s="142" t="s">
        <v>146</v>
      </c>
      <c r="C3" s="143" t="s">
        <v>144</v>
      </c>
      <c r="D3" s="135"/>
      <c r="E3" s="134"/>
      <c r="F3" s="134"/>
    </row>
    <row r="4" spans="1:6" ht="33.75">
      <c r="A4" s="137" t="s">
        <v>142</v>
      </c>
      <c r="B4" s="151">
        <v>411618865</v>
      </c>
      <c r="C4" s="152">
        <v>100</v>
      </c>
      <c r="D4" s="133"/>
      <c r="E4" s="134"/>
      <c r="F4" s="134"/>
    </row>
    <row r="5" spans="1:6">
      <c r="A5" s="137" t="s">
        <v>43</v>
      </c>
      <c r="B5" s="153" t="s">
        <v>137</v>
      </c>
      <c r="C5" s="153" t="s">
        <v>137</v>
      </c>
      <c r="D5" s="133"/>
      <c r="E5" s="134"/>
      <c r="F5" s="134"/>
    </row>
    <row r="6" spans="1:6">
      <c r="A6" s="137" t="s">
        <v>115</v>
      </c>
      <c r="B6" s="151">
        <v>35193201</v>
      </c>
      <c r="C6" s="154">
        <v>8.5499485063688709</v>
      </c>
      <c r="D6" s="133"/>
      <c r="E6" s="134"/>
      <c r="F6" s="134"/>
    </row>
    <row r="7" spans="1:6" ht="33.75">
      <c r="A7" s="137" t="s">
        <v>116</v>
      </c>
      <c r="B7" s="151">
        <v>59902628</v>
      </c>
      <c r="C7" s="154">
        <v>14.552935517180437</v>
      </c>
      <c r="D7" s="133"/>
      <c r="E7" s="134"/>
      <c r="F7" s="134"/>
    </row>
    <row r="8" spans="1:6" ht="22.5">
      <c r="A8" s="137" t="s">
        <v>78</v>
      </c>
      <c r="B8" s="151">
        <v>5133031</v>
      </c>
      <c r="C8" s="154">
        <v>1.247034923921672</v>
      </c>
      <c r="D8" s="133"/>
      <c r="E8" s="134"/>
      <c r="F8" s="134"/>
    </row>
    <row r="9" spans="1:6" ht="22.5">
      <c r="A9" s="137" t="s">
        <v>147</v>
      </c>
      <c r="B9" s="151">
        <v>38380</v>
      </c>
      <c r="C9" s="154">
        <v>9.3241596203322702E-3</v>
      </c>
      <c r="D9" s="133"/>
      <c r="E9" s="134"/>
      <c r="F9" s="134"/>
    </row>
    <row r="10" spans="1:6" ht="22.5">
      <c r="A10" s="137" t="s">
        <v>74</v>
      </c>
      <c r="B10" s="151">
        <v>82167329</v>
      </c>
      <c r="C10" s="154">
        <v>19.961992995632016</v>
      </c>
      <c r="D10" s="133"/>
      <c r="E10" s="134"/>
      <c r="F10" s="134"/>
    </row>
    <row r="11" spans="1:6">
      <c r="A11" s="137" t="s">
        <v>46</v>
      </c>
      <c r="B11" s="151">
        <v>1673750</v>
      </c>
      <c r="C11" s="154">
        <v>0.40662616374494887</v>
      </c>
      <c r="D11" s="133"/>
      <c r="E11" s="134"/>
      <c r="F11" s="134"/>
    </row>
    <row r="12" spans="1:6">
      <c r="A12" s="137" t="s">
        <v>47</v>
      </c>
      <c r="B12" s="151">
        <v>25738200</v>
      </c>
      <c r="C12" s="154">
        <v>6.2529204048993234</v>
      </c>
      <c r="D12" s="133"/>
      <c r="E12" s="134"/>
      <c r="F12" s="134"/>
    </row>
    <row r="13" spans="1:6" ht="22.5">
      <c r="A13" s="137" t="s">
        <v>48</v>
      </c>
      <c r="B13" s="151">
        <v>22061</v>
      </c>
      <c r="C13" s="154">
        <v>5.3595697077683749E-3</v>
      </c>
      <c r="D13" s="133"/>
      <c r="E13" s="134"/>
      <c r="F13" s="134"/>
    </row>
    <row r="14" spans="1:6" ht="33.75">
      <c r="A14" s="137" t="s">
        <v>49</v>
      </c>
      <c r="B14" s="151">
        <v>30302219</v>
      </c>
      <c r="C14" s="154">
        <v>7.3617177385686645</v>
      </c>
      <c r="D14" s="133"/>
      <c r="E14" s="134"/>
      <c r="F14" s="134"/>
    </row>
    <row r="15" spans="1:6">
      <c r="A15" s="137" t="s">
        <v>117</v>
      </c>
      <c r="B15" s="151">
        <v>12452731</v>
      </c>
      <c r="C15" s="154">
        <v>3.0253061895013</v>
      </c>
      <c r="D15" s="133"/>
      <c r="E15" s="134"/>
      <c r="F15" s="134"/>
    </row>
    <row r="16" spans="1:6" ht="22.5">
      <c r="A16" s="137" t="s">
        <v>118</v>
      </c>
      <c r="B16" s="151">
        <v>9135315</v>
      </c>
      <c r="C16" s="154">
        <v>2.2193625649300599</v>
      </c>
      <c r="D16" s="133"/>
      <c r="E16" s="134"/>
      <c r="F16" s="134"/>
    </row>
    <row r="17" spans="1:6">
      <c r="A17" s="137" t="s">
        <v>53</v>
      </c>
      <c r="B17" s="151">
        <v>3139503</v>
      </c>
      <c r="C17" s="154">
        <v>0.76272087286378387</v>
      </c>
      <c r="D17" s="133"/>
      <c r="E17" s="134"/>
      <c r="F17" s="134"/>
    </row>
    <row r="18" spans="1:6" ht="33.75">
      <c r="A18" s="137" t="s">
        <v>52</v>
      </c>
      <c r="B18" s="151">
        <v>13855158</v>
      </c>
      <c r="C18" s="154">
        <v>3.3660162781897762</v>
      </c>
      <c r="D18" s="133"/>
      <c r="E18" s="134"/>
      <c r="F18" s="134"/>
    </row>
    <row r="19" spans="1:6" ht="22.5">
      <c r="A19" s="137" t="s">
        <v>91</v>
      </c>
      <c r="B19" s="151">
        <v>32154</v>
      </c>
      <c r="C19" s="154">
        <v>7.811595321317452E-3</v>
      </c>
      <c r="D19" s="133"/>
      <c r="E19" s="134"/>
      <c r="F19" s="134"/>
    </row>
    <row r="20" spans="1:6">
      <c r="A20" s="137" t="s">
        <v>60</v>
      </c>
      <c r="B20" s="151">
        <v>1369511</v>
      </c>
      <c r="C20" s="154">
        <v>0.3327133706566146</v>
      </c>
      <c r="D20" s="133"/>
      <c r="E20" s="134"/>
      <c r="F20" s="134"/>
    </row>
    <row r="21" spans="1:6">
      <c r="A21" s="137" t="s">
        <v>79</v>
      </c>
      <c r="B21" s="151">
        <v>540869</v>
      </c>
      <c r="C21" s="154">
        <v>0.13140044006486437</v>
      </c>
      <c r="D21" s="133"/>
      <c r="E21" s="134"/>
      <c r="F21" s="134"/>
    </row>
    <row r="22" spans="1:6">
      <c r="A22" s="137" t="s">
        <v>62</v>
      </c>
      <c r="B22" s="155" t="s">
        <v>139</v>
      </c>
      <c r="C22" s="153" t="s">
        <v>140</v>
      </c>
      <c r="D22" s="139"/>
      <c r="E22" s="134"/>
      <c r="F22" s="134"/>
    </row>
    <row r="23" spans="1:6">
      <c r="A23" s="137" t="s">
        <v>63</v>
      </c>
      <c r="B23" s="155" t="s">
        <v>137</v>
      </c>
      <c r="C23" s="155" t="s">
        <v>137</v>
      </c>
      <c r="D23" s="133"/>
      <c r="E23" s="134"/>
      <c r="F23" s="134"/>
    </row>
    <row r="24" spans="1:6" ht="45">
      <c r="A24" s="137" t="s">
        <v>119</v>
      </c>
      <c r="B24" s="151" t="s">
        <v>140</v>
      </c>
      <c r="C24" s="153" t="s">
        <v>140</v>
      </c>
      <c r="D24" s="133"/>
      <c r="E24" s="134"/>
      <c r="F24" s="134"/>
    </row>
    <row r="25" spans="1:6" ht="22.5">
      <c r="A25" s="137" t="s">
        <v>120</v>
      </c>
      <c r="B25" s="151">
        <v>13279022</v>
      </c>
      <c r="C25" s="154">
        <v>3.2260479606540873</v>
      </c>
      <c r="D25" s="133"/>
      <c r="E25" s="134"/>
      <c r="F25" s="134"/>
    </row>
    <row r="26" spans="1:6" ht="22.5">
      <c r="A26" s="137" t="s">
        <v>65</v>
      </c>
      <c r="B26" s="151">
        <v>11619283</v>
      </c>
      <c r="C26" s="154">
        <v>2.8228256739398958</v>
      </c>
      <c r="D26" s="133"/>
      <c r="E26" s="134"/>
      <c r="F26" s="134"/>
    </row>
    <row r="27" spans="1:6">
      <c r="A27" s="137" t="s">
        <v>66</v>
      </c>
      <c r="B27" s="151">
        <v>1450527</v>
      </c>
      <c r="C27" s="154">
        <v>0.3523956561126031</v>
      </c>
      <c r="D27" s="133"/>
      <c r="E27" s="134"/>
      <c r="F27" s="134"/>
    </row>
    <row r="28" spans="1:6" ht="33.75">
      <c r="A28" s="137" t="s">
        <v>121</v>
      </c>
      <c r="B28" s="151">
        <v>54812586</v>
      </c>
      <c r="C28" s="154">
        <v>13.316344478040385</v>
      </c>
      <c r="D28" s="133"/>
      <c r="E28" s="134"/>
      <c r="F28" s="134"/>
    </row>
    <row r="29" spans="1:6" ht="22.5">
      <c r="A29" s="137" t="s">
        <v>68</v>
      </c>
      <c r="B29" s="151">
        <v>1984424</v>
      </c>
      <c r="C29" s="154">
        <v>0.4821022962589433</v>
      </c>
      <c r="D29" s="133"/>
      <c r="E29" s="134"/>
      <c r="F29" s="134"/>
    </row>
    <row r="30" spans="1:6">
      <c r="A30" s="137" t="s">
        <v>22</v>
      </c>
      <c r="B30" s="151">
        <v>447926</v>
      </c>
      <c r="C30" s="154">
        <v>0.10882057118543388</v>
      </c>
      <c r="D30" s="133"/>
      <c r="E30" s="134"/>
      <c r="F30" s="134"/>
    </row>
    <row r="31" spans="1:6" ht="22.5">
      <c r="A31" s="137" t="s">
        <v>122</v>
      </c>
      <c r="B31" s="151">
        <v>1298833</v>
      </c>
      <c r="C31" s="154">
        <v>0.31554263189564941</v>
      </c>
      <c r="D31" s="133"/>
      <c r="E31" s="134"/>
      <c r="F31" s="134"/>
    </row>
    <row r="32" spans="1:6" ht="22.5">
      <c r="A32" s="137" t="s">
        <v>123</v>
      </c>
      <c r="B32" s="151">
        <v>231713</v>
      </c>
      <c r="C32" s="154">
        <v>5.6293095312820514E-2</v>
      </c>
      <c r="D32" s="133"/>
      <c r="E32" s="134"/>
      <c r="F32" s="134"/>
    </row>
    <row r="33" spans="1:6" ht="22.5">
      <c r="A33" s="137" t="s">
        <v>124</v>
      </c>
      <c r="B33" s="151">
        <v>1155257</v>
      </c>
      <c r="C33" s="154">
        <v>0.28066182049260546</v>
      </c>
      <c r="D33" s="133"/>
      <c r="E33" s="134"/>
      <c r="F33" s="134"/>
    </row>
    <row r="34" spans="1:6">
      <c r="A34" s="137" t="s">
        <v>69</v>
      </c>
      <c r="B34" s="151">
        <v>2873788</v>
      </c>
      <c r="C34" s="154">
        <v>0.69816722321509728</v>
      </c>
      <c r="D34" s="133"/>
      <c r="E34" s="134"/>
      <c r="F34" s="134"/>
    </row>
    <row r="35" spans="1:6">
      <c r="A35" s="137" t="s">
        <v>125</v>
      </c>
      <c r="B35" s="151">
        <v>1325528</v>
      </c>
      <c r="C35" s="154">
        <v>0.32202800034444484</v>
      </c>
      <c r="D35" s="133"/>
      <c r="E35" s="134"/>
      <c r="F35" s="134"/>
    </row>
    <row r="36" spans="1:6">
      <c r="A36" s="137" t="s">
        <v>55</v>
      </c>
      <c r="B36" s="151">
        <v>24935854</v>
      </c>
      <c r="C36" s="154">
        <v>6.0579959084236821</v>
      </c>
      <c r="D36" s="133"/>
      <c r="E36" s="134"/>
      <c r="F36" s="134"/>
    </row>
    <row r="37" spans="1:6">
      <c r="A37" s="137" t="s">
        <v>126</v>
      </c>
      <c r="B37" s="151">
        <v>159780</v>
      </c>
      <c r="C37" s="154">
        <v>3.8817462848793387E-2</v>
      </c>
      <c r="D37" s="133"/>
      <c r="E37" s="134"/>
      <c r="F37" s="134"/>
    </row>
    <row r="38" spans="1:6" ht="22.5">
      <c r="A38" s="137" t="s">
        <v>127</v>
      </c>
      <c r="B38" s="151">
        <v>186454</v>
      </c>
      <c r="C38" s="154">
        <v>4.5297729490605343E-2</v>
      </c>
      <c r="D38" s="133"/>
      <c r="E38" s="134"/>
      <c r="F38" s="134"/>
    </row>
    <row r="39" spans="1:6" ht="22.5">
      <c r="A39" s="140" t="s">
        <v>128</v>
      </c>
      <c r="B39" s="156">
        <v>10927052</v>
      </c>
      <c r="C39" s="150">
        <v>2.654652866797055</v>
      </c>
      <c r="D39" s="133"/>
      <c r="E39" s="134"/>
      <c r="F39" s="134"/>
    </row>
    <row r="40" spans="1:6">
      <c r="A40" s="168" t="s">
        <v>145</v>
      </c>
      <c r="B40" s="169"/>
      <c r="C40" s="169"/>
      <c r="D40" s="169"/>
      <c r="E40" s="169"/>
      <c r="F40" s="169"/>
    </row>
  </sheetData>
  <mergeCells count="2">
    <mergeCell ref="A1:C1"/>
    <mergeCell ref="A40:F40"/>
  </mergeCells>
  <phoneticPr fontId="12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C1"/>
    </sheetView>
  </sheetViews>
  <sheetFormatPr defaultColWidth="31.7109375" defaultRowHeight="12.75"/>
  <sheetData>
    <row r="1" spans="1:6">
      <c r="A1" s="167" t="s">
        <v>135</v>
      </c>
      <c r="B1" s="167"/>
      <c r="C1" s="167"/>
      <c r="D1" s="133"/>
      <c r="E1" s="134"/>
      <c r="F1" s="134"/>
    </row>
    <row r="2" spans="1:6">
      <c r="A2" s="145"/>
      <c r="B2" s="145"/>
      <c r="C2" s="146"/>
      <c r="D2" s="133"/>
      <c r="E2" s="134"/>
      <c r="F2" s="134"/>
    </row>
    <row r="3" spans="1:6" ht="22.5">
      <c r="A3" s="141"/>
      <c r="B3" s="142" t="s">
        <v>148</v>
      </c>
      <c r="C3" s="143" t="s">
        <v>144</v>
      </c>
      <c r="D3" s="135"/>
      <c r="E3" s="134"/>
      <c r="F3" s="134"/>
    </row>
    <row r="4" spans="1:6" ht="22.5" customHeight="1">
      <c r="A4" s="137" t="s">
        <v>142</v>
      </c>
      <c r="B4" s="151">
        <v>461099655</v>
      </c>
      <c r="C4" s="159">
        <v>100</v>
      </c>
      <c r="D4" s="133"/>
      <c r="E4" s="134"/>
      <c r="F4" s="134"/>
    </row>
    <row r="5" spans="1:6" ht="22.5" customHeight="1">
      <c r="A5" s="83" t="s">
        <v>89</v>
      </c>
      <c r="B5" s="151"/>
      <c r="C5" s="159"/>
      <c r="D5" s="133"/>
      <c r="E5" s="134"/>
      <c r="F5" s="134"/>
    </row>
    <row r="6" spans="1:6" ht="22.5" customHeight="1">
      <c r="A6" s="157" t="s">
        <v>115</v>
      </c>
      <c r="B6" s="170">
        <v>58581669</v>
      </c>
      <c r="C6" s="171">
        <v>12.704773982101546</v>
      </c>
      <c r="D6" s="133"/>
      <c r="E6" s="134"/>
      <c r="F6" s="134"/>
    </row>
    <row r="7" spans="1:6" ht="42.75" customHeight="1">
      <c r="A7" s="157" t="s">
        <v>116</v>
      </c>
      <c r="B7" s="170">
        <v>118744176</v>
      </c>
      <c r="C7" s="171">
        <v>25.752388819288967</v>
      </c>
      <c r="D7" s="133"/>
      <c r="E7" s="134"/>
      <c r="F7" s="134"/>
    </row>
    <row r="8" spans="1:6" ht="22.5" customHeight="1">
      <c r="A8" s="157" t="s">
        <v>78</v>
      </c>
      <c r="B8" s="172" t="s">
        <v>139</v>
      </c>
      <c r="C8" s="171" t="s">
        <v>140</v>
      </c>
      <c r="D8" s="133"/>
      <c r="E8" s="134"/>
      <c r="F8" s="134"/>
    </row>
    <row r="9" spans="1:6" ht="22.5" customHeight="1">
      <c r="A9" s="157" t="s">
        <v>90</v>
      </c>
      <c r="B9" s="170">
        <v>45669</v>
      </c>
      <c r="C9" s="171">
        <v>9.9043665517381495E-3</v>
      </c>
      <c r="D9" s="133"/>
      <c r="E9" s="134"/>
      <c r="F9" s="134"/>
    </row>
    <row r="10" spans="1:6" ht="32.25" customHeight="1">
      <c r="A10" s="157" t="s">
        <v>74</v>
      </c>
      <c r="B10" s="170">
        <v>82261850</v>
      </c>
      <c r="C10" s="171">
        <v>17.840362513392037</v>
      </c>
      <c r="D10" s="133"/>
      <c r="E10" s="134"/>
      <c r="F10" s="134"/>
    </row>
    <row r="11" spans="1:6" ht="24.75" customHeight="1">
      <c r="A11" s="157" t="s">
        <v>46</v>
      </c>
      <c r="B11" s="170">
        <v>457965</v>
      </c>
      <c r="C11" s="171">
        <v>9.9320178411324109E-2</v>
      </c>
      <c r="D11" s="133"/>
      <c r="E11" s="134"/>
      <c r="F11" s="134"/>
    </row>
    <row r="12" spans="1:6" ht="21" customHeight="1">
      <c r="A12" s="157" t="s">
        <v>47</v>
      </c>
      <c r="B12" s="170">
        <v>795106</v>
      </c>
      <c r="C12" s="171">
        <v>0.17243691062835431</v>
      </c>
      <c r="D12" s="133"/>
      <c r="E12" s="134"/>
      <c r="F12" s="134"/>
    </row>
    <row r="13" spans="1:6" ht="30" customHeight="1">
      <c r="A13" s="157" t="s">
        <v>48</v>
      </c>
      <c r="B13" s="170">
        <v>229921</v>
      </c>
      <c r="C13" s="171">
        <v>4.9863624382889639E-2</v>
      </c>
      <c r="D13" s="133"/>
      <c r="E13" s="134"/>
      <c r="F13" s="134"/>
    </row>
    <row r="14" spans="1:6" ht="21" customHeight="1">
      <c r="A14" s="157" t="s">
        <v>49</v>
      </c>
      <c r="B14" s="170">
        <v>30785892</v>
      </c>
      <c r="C14" s="171">
        <v>6.676624383941471</v>
      </c>
      <c r="D14" s="133"/>
      <c r="E14" s="134"/>
      <c r="F14" s="134"/>
    </row>
    <row r="15" spans="1:6" ht="15" customHeight="1">
      <c r="A15" s="157" t="s">
        <v>117</v>
      </c>
      <c r="B15" s="170">
        <v>11018420</v>
      </c>
      <c r="C15" s="171">
        <v>2.3895962359807013</v>
      </c>
      <c r="D15" s="133"/>
      <c r="E15" s="134"/>
      <c r="F15" s="134"/>
    </row>
    <row r="16" spans="1:6" ht="24.75" customHeight="1">
      <c r="A16" s="157" t="s">
        <v>118</v>
      </c>
      <c r="B16" s="170">
        <v>10867502</v>
      </c>
      <c r="C16" s="171">
        <v>2.3568662179979292</v>
      </c>
      <c r="D16" s="133"/>
      <c r="E16" s="134"/>
      <c r="F16" s="134"/>
    </row>
    <row r="17" spans="1:6" ht="15.75" customHeight="1">
      <c r="A17" s="157" t="s">
        <v>53</v>
      </c>
      <c r="B17" s="170">
        <v>620572</v>
      </c>
      <c r="C17" s="171">
        <v>0.13458522323119068</v>
      </c>
      <c r="D17" s="133"/>
      <c r="E17" s="134"/>
      <c r="F17" s="134"/>
    </row>
    <row r="18" spans="1:6" ht="22.5" customHeight="1">
      <c r="A18" s="157" t="s">
        <v>52</v>
      </c>
      <c r="B18" s="170">
        <v>5539436</v>
      </c>
      <c r="C18" s="171">
        <v>1.2013533169960839</v>
      </c>
      <c r="D18" s="133"/>
      <c r="E18" s="134"/>
      <c r="F18" s="134"/>
    </row>
    <row r="19" spans="1:6" ht="27" customHeight="1">
      <c r="A19" s="157" t="s">
        <v>91</v>
      </c>
      <c r="B19" s="172" t="s">
        <v>139</v>
      </c>
      <c r="C19" s="171" t="s">
        <v>140</v>
      </c>
      <c r="D19" s="133"/>
      <c r="E19" s="134"/>
      <c r="F19" s="134"/>
    </row>
    <row r="20" spans="1:6" ht="16.5" customHeight="1">
      <c r="A20" s="157" t="s">
        <v>60</v>
      </c>
      <c r="B20" s="170">
        <v>5171612</v>
      </c>
      <c r="C20" s="171">
        <v>1.1215822748772171</v>
      </c>
      <c r="D20" s="133"/>
      <c r="E20" s="134"/>
      <c r="F20" s="134"/>
    </row>
    <row r="21" spans="1:6" ht="18" customHeight="1">
      <c r="A21" s="157" t="s">
        <v>79</v>
      </c>
      <c r="B21" s="170">
        <v>216781</v>
      </c>
      <c r="C21" s="171">
        <v>4.7013915028845554E-2</v>
      </c>
      <c r="D21" s="133"/>
      <c r="E21" s="134"/>
      <c r="F21" s="134"/>
    </row>
    <row r="22" spans="1:6" ht="19.5" customHeight="1">
      <c r="A22" s="157" t="s">
        <v>62</v>
      </c>
      <c r="B22" s="170">
        <v>1257587</v>
      </c>
      <c r="C22" s="171">
        <v>0.2727364868663803</v>
      </c>
      <c r="D22" s="139"/>
      <c r="E22" s="134"/>
      <c r="F22" s="134"/>
    </row>
    <row r="23" spans="1:6" ht="22.5" customHeight="1">
      <c r="A23" s="157" t="s">
        <v>119</v>
      </c>
      <c r="B23" s="170">
        <v>765202</v>
      </c>
      <c r="C23" s="171">
        <v>0.16595154468289505</v>
      </c>
      <c r="D23" s="133"/>
      <c r="E23" s="134"/>
      <c r="F23" s="134"/>
    </row>
    <row r="24" spans="1:6" ht="31.5" customHeight="1">
      <c r="A24" s="157" t="s">
        <v>120</v>
      </c>
      <c r="B24" s="170">
        <v>16335747</v>
      </c>
      <c r="C24" s="171">
        <v>3.5427801393605471</v>
      </c>
      <c r="D24" s="133"/>
      <c r="E24" s="134"/>
      <c r="F24" s="134"/>
    </row>
    <row r="25" spans="1:6" ht="17.25" customHeight="1">
      <c r="A25" s="157" t="s">
        <v>65</v>
      </c>
      <c r="B25" s="170">
        <v>18008625</v>
      </c>
      <c r="C25" s="171">
        <v>3.9055819722962055</v>
      </c>
      <c r="D25" s="133"/>
      <c r="E25" s="134"/>
      <c r="F25" s="134"/>
    </row>
    <row r="26" spans="1:6" ht="21.75" customHeight="1">
      <c r="A26" s="157" t="s">
        <v>66</v>
      </c>
      <c r="B26" s="170">
        <v>1551634</v>
      </c>
      <c r="C26" s="171">
        <v>0.33650730014100749</v>
      </c>
      <c r="D26" s="133"/>
      <c r="E26" s="134"/>
      <c r="F26" s="134"/>
    </row>
    <row r="27" spans="1:6" ht="13.5" customHeight="1">
      <c r="A27" s="157" t="s">
        <v>121</v>
      </c>
      <c r="B27" s="170">
        <v>40790602</v>
      </c>
      <c r="C27" s="171">
        <v>8.8463744350448508</v>
      </c>
      <c r="D27" s="133"/>
      <c r="E27" s="134"/>
      <c r="F27" s="134"/>
    </row>
    <row r="28" spans="1:6" ht="22.5" customHeight="1">
      <c r="A28" s="157" t="s">
        <v>68</v>
      </c>
      <c r="B28" s="170">
        <v>5089193</v>
      </c>
      <c r="C28" s="171">
        <v>1.1037078307941914</v>
      </c>
      <c r="D28" s="133"/>
      <c r="E28" s="134"/>
      <c r="F28" s="134"/>
    </row>
    <row r="29" spans="1:6" ht="19.5" customHeight="1">
      <c r="A29" s="157" t="s">
        <v>22</v>
      </c>
      <c r="B29" s="170">
        <v>395163</v>
      </c>
      <c r="C29" s="171">
        <v>8.5700129183570964E-2</v>
      </c>
      <c r="D29" s="133"/>
      <c r="E29" s="134"/>
      <c r="F29" s="134"/>
    </row>
    <row r="30" spans="1:6" ht="21" customHeight="1">
      <c r="A30" s="157" t="s">
        <v>122</v>
      </c>
      <c r="B30" s="170">
        <v>1296394</v>
      </c>
      <c r="C30" s="171">
        <v>0.28115267186656212</v>
      </c>
      <c r="D30" s="133"/>
      <c r="E30" s="134"/>
      <c r="F30" s="134"/>
    </row>
    <row r="31" spans="1:6" ht="24" customHeight="1">
      <c r="A31" s="157" t="s">
        <v>123</v>
      </c>
      <c r="B31" s="170">
        <v>573517</v>
      </c>
      <c r="C31" s="171">
        <v>0.12438027089827251</v>
      </c>
      <c r="D31" s="133"/>
      <c r="E31" s="134"/>
      <c r="F31" s="134"/>
    </row>
    <row r="32" spans="1:6" ht="23.25" customHeight="1">
      <c r="A32" s="157" t="s">
        <v>124</v>
      </c>
      <c r="B32" s="170">
        <v>960033</v>
      </c>
      <c r="C32" s="171">
        <v>0.20820510047876742</v>
      </c>
      <c r="D32" s="133"/>
      <c r="E32" s="134"/>
      <c r="F32" s="134"/>
    </row>
    <row r="33" spans="1:6" ht="18" customHeight="1">
      <c r="A33" s="157" t="s">
        <v>69</v>
      </c>
      <c r="B33" s="170">
        <v>9244678</v>
      </c>
      <c r="C33" s="171">
        <v>2.0049197390963132</v>
      </c>
      <c r="D33" s="133"/>
      <c r="E33" s="134"/>
      <c r="F33" s="134"/>
    </row>
    <row r="34" spans="1:6" ht="18.75" customHeight="1">
      <c r="A34" s="157" t="s">
        <v>125</v>
      </c>
      <c r="B34" s="170">
        <v>1637822</v>
      </c>
      <c r="C34" s="171">
        <v>0.35519913802581354</v>
      </c>
      <c r="D34" s="133"/>
      <c r="E34" s="134"/>
      <c r="F34" s="134"/>
    </row>
    <row r="35" spans="1:6">
      <c r="A35" s="157" t="s">
        <v>55</v>
      </c>
      <c r="B35" s="170">
        <v>18579541</v>
      </c>
      <c r="C35" s="171">
        <v>4.029398156890835</v>
      </c>
      <c r="D35" s="133"/>
      <c r="E35" s="134"/>
      <c r="F35" s="134"/>
    </row>
    <row r="36" spans="1:6" ht="15.75" customHeight="1">
      <c r="A36" s="157" t="s">
        <v>126</v>
      </c>
      <c r="B36" s="170">
        <v>246474</v>
      </c>
      <c r="C36" s="171">
        <v>5.3453520801268001E-2</v>
      </c>
      <c r="D36" s="133"/>
      <c r="E36" s="134"/>
      <c r="F36" s="134"/>
    </row>
    <row r="37" spans="1:6" ht="22.5" customHeight="1">
      <c r="A37" s="157" t="s">
        <v>127</v>
      </c>
      <c r="B37" s="170">
        <v>523020</v>
      </c>
      <c r="C37" s="171">
        <v>0.11342884218813827</v>
      </c>
      <c r="D37" s="133"/>
      <c r="E37" s="134"/>
      <c r="F37" s="134"/>
    </row>
    <row r="38" spans="1:6" ht="21.75" customHeight="1">
      <c r="A38" s="158" t="s">
        <v>128</v>
      </c>
      <c r="B38" s="156">
        <v>14311119</v>
      </c>
      <c r="C38" s="173">
        <v>3.1036932786254199</v>
      </c>
      <c r="D38" s="133"/>
      <c r="E38" s="134"/>
      <c r="F38" s="134"/>
    </row>
    <row r="39" spans="1:6">
      <c r="A39" s="168" t="s">
        <v>145</v>
      </c>
      <c r="B39" s="169"/>
      <c r="C39" s="169"/>
      <c r="D39" s="169"/>
      <c r="E39" s="169"/>
      <c r="F39" s="169"/>
    </row>
  </sheetData>
  <mergeCells count="2">
    <mergeCell ref="A1:C1"/>
    <mergeCell ref="A39:F39"/>
  </mergeCells>
  <phoneticPr fontId="1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V65536"/>
    </sheetView>
  </sheetViews>
  <sheetFormatPr defaultRowHeight="12.75"/>
  <cols>
    <col min="1" max="1" width="31.42578125" style="8" customWidth="1"/>
    <col min="2" max="2" width="12.42578125" style="4" customWidth="1"/>
    <col min="3" max="3" width="12.7109375" style="5" customWidth="1"/>
    <col min="4" max="4" width="12.7109375" style="4" customWidth="1"/>
    <col min="5" max="5" width="12.7109375" style="5" customWidth="1"/>
    <col min="6" max="6" width="13.140625" style="4" customWidth="1"/>
    <col min="7" max="7" width="13.42578125" style="5" customWidth="1"/>
    <col min="8" max="8" width="13.140625" style="2" customWidth="1"/>
    <col min="9" max="9" width="13.28515625" style="6" customWidth="1"/>
    <col min="10" max="16384" width="9.140625" style="2"/>
  </cols>
  <sheetData>
    <row r="1" spans="1:9">
      <c r="A1" s="163" t="s">
        <v>135</v>
      </c>
      <c r="B1" s="163"/>
      <c r="C1" s="163"/>
      <c r="D1" s="163"/>
      <c r="E1" s="163"/>
      <c r="F1" s="163"/>
      <c r="G1" s="163"/>
      <c r="H1" s="163"/>
      <c r="I1" s="163"/>
    </row>
    <row r="2" spans="1:9" s="1" customFormat="1">
      <c r="A2" s="17"/>
      <c r="B2" s="3"/>
      <c r="C2" s="18"/>
      <c r="D2" s="161"/>
      <c r="E2" s="161"/>
      <c r="F2" s="161"/>
      <c r="G2" s="19"/>
      <c r="I2" s="44" t="s">
        <v>29</v>
      </c>
    </row>
    <row r="3" spans="1:9" s="26" customFormat="1" ht="63.75">
      <c r="A3" s="21"/>
      <c r="B3" s="22" t="s">
        <v>34</v>
      </c>
      <c r="C3" s="23" t="s">
        <v>2</v>
      </c>
      <c r="D3" s="22" t="s">
        <v>35</v>
      </c>
      <c r="E3" s="23" t="s">
        <v>2</v>
      </c>
      <c r="F3" s="22" t="s">
        <v>36</v>
      </c>
      <c r="G3" s="23" t="s">
        <v>2</v>
      </c>
      <c r="H3" s="24" t="s">
        <v>37</v>
      </c>
      <c r="I3" s="25" t="s">
        <v>2</v>
      </c>
    </row>
    <row r="4" spans="1:9" ht="38.25">
      <c r="A4" s="27" t="s">
        <v>131</v>
      </c>
      <c r="B4" s="28">
        <v>13984010</v>
      </c>
      <c r="C4" s="30">
        <v>100</v>
      </c>
      <c r="D4" s="28">
        <v>18627922</v>
      </c>
      <c r="E4" s="30">
        <v>100</v>
      </c>
      <c r="F4" s="28">
        <v>23336308</v>
      </c>
      <c r="G4" s="30">
        <v>100</v>
      </c>
      <c r="H4" s="28">
        <v>35202147</v>
      </c>
      <c r="I4" s="30">
        <v>100</v>
      </c>
    </row>
    <row r="5" spans="1:9" ht="25.5">
      <c r="A5" s="31" t="s">
        <v>6</v>
      </c>
      <c r="B5" s="32">
        <v>2733439</v>
      </c>
      <c r="C5" s="33">
        <f>B5*100/13984010</f>
        <v>19.546889626080073</v>
      </c>
      <c r="D5" s="32">
        <v>3017313</v>
      </c>
      <c r="E5" s="33">
        <f>D5*100/18627922</f>
        <v>16.197797048967672</v>
      </c>
      <c r="F5" s="32">
        <v>3931725</v>
      </c>
      <c r="G5" s="33">
        <f>F5*100/23336308</f>
        <v>16.848102107668446</v>
      </c>
      <c r="H5" s="32">
        <v>11719465</v>
      </c>
      <c r="I5" s="33">
        <f>H5*100/35202147</f>
        <v>33.291904042102885</v>
      </c>
    </row>
    <row r="6" spans="1:9" ht="25.5">
      <c r="A6" s="34" t="s">
        <v>6</v>
      </c>
      <c r="B6" s="32">
        <v>2733439</v>
      </c>
      <c r="C6" s="33">
        <f t="shared" ref="C6:C28" si="0">B6*100/13984010</f>
        <v>19.546889626080073</v>
      </c>
      <c r="D6" s="32">
        <v>3017313</v>
      </c>
      <c r="E6" s="33">
        <f t="shared" ref="E6:E28" si="1">D6*100/18627922</f>
        <v>16.197797048967672</v>
      </c>
      <c r="F6" s="32">
        <v>3931725</v>
      </c>
      <c r="G6" s="33">
        <f t="shared" ref="G6:G28" si="2">F6*100/23336308</f>
        <v>16.848102107668446</v>
      </c>
      <c r="H6" s="32">
        <v>11719465</v>
      </c>
      <c r="I6" s="33">
        <f t="shared" ref="I6:I28" si="3">H6*100/35202147</f>
        <v>33.291904042102885</v>
      </c>
    </row>
    <row r="7" spans="1:9" ht="25.5">
      <c r="A7" s="31" t="s">
        <v>7</v>
      </c>
      <c r="B7" s="32">
        <v>3377046</v>
      </c>
      <c r="C7" s="33">
        <f t="shared" si="0"/>
        <v>24.149339138058398</v>
      </c>
      <c r="D7" s="32">
        <v>3930765</v>
      </c>
      <c r="E7" s="33">
        <f t="shared" si="1"/>
        <v>21.101468000563884</v>
      </c>
      <c r="F7" s="32">
        <v>4829412</v>
      </c>
      <c r="G7" s="33">
        <f t="shared" si="2"/>
        <v>20.694841703323423</v>
      </c>
      <c r="H7" s="32">
        <v>6150378</v>
      </c>
      <c r="I7" s="33">
        <f t="shared" si="3"/>
        <v>17.471599104452352</v>
      </c>
    </row>
    <row r="8" spans="1:9" ht="38.25">
      <c r="A8" s="34" t="s">
        <v>8</v>
      </c>
      <c r="B8" s="32">
        <v>1033901</v>
      </c>
      <c r="C8" s="33">
        <f t="shared" si="0"/>
        <v>7.3934515207011433</v>
      </c>
      <c r="D8" s="32">
        <v>1436320</v>
      </c>
      <c r="E8" s="33">
        <f t="shared" si="1"/>
        <v>7.7105755542674057</v>
      </c>
      <c r="F8" s="32">
        <v>1854569</v>
      </c>
      <c r="G8" s="33">
        <f t="shared" si="2"/>
        <v>7.9471397103603536</v>
      </c>
      <c r="H8" s="32">
        <v>3407450</v>
      </c>
      <c r="I8" s="33">
        <f t="shared" si="3"/>
        <v>9.6796652772343688</v>
      </c>
    </row>
    <row r="9" spans="1:9" ht="38.25">
      <c r="A9" s="34" t="s">
        <v>9</v>
      </c>
      <c r="B9" s="32">
        <v>124709</v>
      </c>
      <c r="C9" s="33">
        <f t="shared" si="0"/>
        <v>0.89179713115193715</v>
      </c>
      <c r="D9" s="32">
        <v>141860</v>
      </c>
      <c r="E9" s="33">
        <f t="shared" si="1"/>
        <v>0.76154495386012455</v>
      </c>
      <c r="F9" s="32">
        <v>58211</v>
      </c>
      <c r="G9" s="33">
        <f t="shared" si="2"/>
        <v>0.24944391375019562</v>
      </c>
      <c r="H9" s="32">
        <v>48530</v>
      </c>
      <c r="I9" s="33">
        <f t="shared" si="3"/>
        <v>0.13786090944964238</v>
      </c>
    </row>
    <row r="10" spans="1:9" ht="38.25">
      <c r="A10" s="35" t="s">
        <v>10</v>
      </c>
      <c r="B10" s="32">
        <v>398907</v>
      </c>
      <c r="C10" s="33">
        <f t="shared" si="0"/>
        <v>2.8525937839003261</v>
      </c>
      <c r="D10" s="32">
        <v>175136</v>
      </c>
      <c r="E10" s="33">
        <f t="shared" si="1"/>
        <v>0.94018001578490618</v>
      </c>
      <c r="F10" s="32">
        <v>233811</v>
      </c>
      <c r="G10" s="33">
        <f t="shared" si="2"/>
        <v>1.0019194124451904</v>
      </c>
      <c r="H10" s="32">
        <v>265804</v>
      </c>
      <c r="I10" s="33">
        <f t="shared" si="3"/>
        <v>0.75507894447460833</v>
      </c>
    </row>
    <row r="11" spans="1:9" ht="38.25">
      <c r="A11" s="36" t="s">
        <v>11</v>
      </c>
      <c r="B11" s="32">
        <v>610283</v>
      </c>
      <c r="C11" s="33">
        <f t="shared" si="0"/>
        <v>4.3641487670560872</v>
      </c>
      <c r="D11" s="32">
        <v>460941</v>
      </c>
      <c r="E11" s="33">
        <f t="shared" si="1"/>
        <v>2.4744627983733238</v>
      </c>
      <c r="F11" s="32">
        <v>1016503</v>
      </c>
      <c r="G11" s="33">
        <f t="shared" si="2"/>
        <v>4.3558861153186701</v>
      </c>
      <c r="H11" s="32">
        <v>1337847</v>
      </c>
      <c r="I11" s="33">
        <f t="shared" si="3"/>
        <v>3.8004698974752875</v>
      </c>
    </row>
    <row r="12" spans="1:9" ht="51">
      <c r="A12" s="36" t="s">
        <v>12</v>
      </c>
      <c r="B12" s="32">
        <v>287978</v>
      </c>
      <c r="C12" s="33">
        <f t="shared" si="0"/>
        <v>2.0593377722126913</v>
      </c>
      <c r="D12" s="32">
        <v>247654</v>
      </c>
      <c r="E12" s="33">
        <f t="shared" si="1"/>
        <v>1.3294773297848252</v>
      </c>
      <c r="F12" s="32">
        <v>228057</v>
      </c>
      <c r="G12" s="33">
        <f t="shared" si="2"/>
        <v>0.97726255584216659</v>
      </c>
      <c r="H12" s="32">
        <v>759518</v>
      </c>
      <c r="I12" s="33">
        <f t="shared" si="3"/>
        <v>2.1575899901787241</v>
      </c>
    </row>
    <row r="13" spans="1:9" ht="25.5">
      <c r="A13" s="35" t="s">
        <v>13</v>
      </c>
      <c r="B13" s="32">
        <v>395069</v>
      </c>
      <c r="C13" s="33">
        <f t="shared" si="0"/>
        <v>2.8251481513528667</v>
      </c>
      <c r="D13" s="32">
        <v>634280</v>
      </c>
      <c r="E13" s="33">
        <f t="shared" si="1"/>
        <v>3.4049960054589019</v>
      </c>
      <c r="F13" s="32">
        <v>419019</v>
      </c>
      <c r="G13" s="33">
        <f t="shared" si="2"/>
        <v>1.7955668051690097</v>
      </c>
      <c r="H13" s="32">
        <v>53400</v>
      </c>
      <c r="I13" s="33">
        <f t="shared" si="3"/>
        <v>0.15169529290358341</v>
      </c>
    </row>
    <row r="14" spans="1:9" ht="38.25">
      <c r="A14" s="34" t="s">
        <v>14</v>
      </c>
      <c r="B14" s="32">
        <v>526199</v>
      </c>
      <c r="C14" s="33">
        <f t="shared" si="0"/>
        <v>3.7628620116833442</v>
      </c>
      <c r="D14" s="32">
        <v>834574</v>
      </c>
      <c r="E14" s="33">
        <f t="shared" si="1"/>
        <v>4.4802313430343972</v>
      </c>
      <c r="F14" s="32">
        <v>1019242</v>
      </c>
      <c r="G14" s="33">
        <f t="shared" si="2"/>
        <v>4.3676231904378362</v>
      </c>
      <c r="H14" s="32">
        <v>277829</v>
      </c>
      <c r="I14" s="33">
        <f t="shared" si="3"/>
        <v>0.78923879273613629</v>
      </c>
    </row>
    <row r="15" spans="1:9" ht="25.5">
      <c r="A15" s="31" t="s">
        <v>15</v>
      </c>
      <c r="B15" s="32">
        <v>7873525</v>
      </c>
      <c r="C15" s="33">
        <f t="shared" si="0"/>
        <v>56.303771235861532</v>
      </c>
      <c r="D15" s="32">
        <v>11679844</v>
      </c>
      <c r="E15" s="33">
        <f t="shared" si="1"/>
        <v>62.700734950468444</v>
      </c>
      <c r="F15" s="32">
        <v>14575171</v>
      </c>
      <c r="G15" s="33">
        <f t="shared" si="2"/>
        <v>62.457056189008135</v>
      </c>
      <c r="H15" s="32">
        <v>17332304</v>
      </c>
      <c r="I15" s="33">
        <f t="shared" si="3"/>
        <v>49.236496853444763</v>
      </c>
    </row>
    <row r="16" spans="1:9" ht="38.25">
      <c r="A16" s="34" t="s">
        <v>16</v>
      </c>
      <c r="B16" s="32">
        <v>21066</v>
      </c>
      <c r="C16" s="33">
        <f t="shared" si="0"/>
        <v>0.15064348495174132</v>
      </c>
      <c r="D16" s="32">
        <v>28379</v>
      </c>
      <c r="E16" s="33">
        <f t="shared" si="1"/>
        <v>0.15234656876918423</v>
      </c>
      <c r="F16" s="32">
        <v>36374</v>
      </c>
      <c r="G16" s="33">
        <f t="shared" si="2"/>
        <v>0.15586870039596668</v>
      </c>
      <c r="H16" s="32">
        <v>49000</v>
      </c>
      <c r="I16" s="33">
        <f t="shared" si="3"/>
        <v>0.13919605528605969</v>
      </c>
    </row>
    <row r="17" spans="1:9" ht="25.5">
      <c r="A17" s="34" t="s">
        <v>17</v>
      </c>
      <c r="B17" s="32">
        <v>1053043</v>
      </c>
      <c r="C17" s="33">
        <f t="shared" si="0"/>
        <v>7.5303364342559824</v>
      </c>
      <c r="D17" s="32">
        <v>1426952</v>
      </c>
      <c r="E17" s="33">
        <f t="shared" si="1"/>
        <v>7.6602854574976211</v>
      </c>
      <c r="F17" s="32">
        <v>2653088</v>
      </c>
      <c r="G17" s="33">
        <f t="shared" si="2"/>
        <v>11.368927766980107</v>
      </c>
      <c r="H17" s="32">
        <v>1935280</v>
      </c>
      <c r="I17" s="33">
        <f t="shared" si="3"/>
        <v>5.4976192219184812</v>
      </c>
    </row>
    <row r="18" spans="1:9" ht="25.5">
      <c r="A18" s="34" t="s">
        <v>18</v>
      </c>
      <c r="B18" s="37" t="s">
        <v>137</v>
      </c>
      <c r="C18" s="33" t="s">
        <v>137</v>
      </c>
      <c r="D18" s="37" t="s">
        <v>137</v>
      </c>
      <c r="E18" s="33" t="s">
        <v>137</v>
      </c>
      <c r="F18" s="32">
        <v>2129</v>
      </c>
      <c r="G18" s="33">
        <f t="shared" si="2"/>
        <v>9.1231226464786111E-3</v>
      </c>
      <c r="H18" s="37" t="s">
        <v>137</v>
      </c>
      <c r="I18" s="33" t="s">
        <v>137</v>
      </c>
    </row>
    <row r="19" spans="1:9">
      <c r="A19" s="36" t="s">
        <v>19</v>
      </c>
      <c r="B19" s="32">
        <v>1131020</v>
      </c>
      <c r="C19" s="33">
        <f t="shared" si="0"/>
        <v>8.0879518821854397</v>
      </c>
      <c r="D19" s="32">
        <v>1680528</v>
      </c>
      <c r="E19" s="33">
        <f t="shared" si="1"/>
        <v>9.0215537728792299</v>
      </c>
      <c r="F19" s="32">
        <v>2725812</v>
      </c>
      <c r="G19" s="33">
        <f t="shared" si="2"/>
        <v>11.680562323740327</v>
      </c>
      <c r="H19" s="32">
        <v>3171354</v>
      </c>
      <c r="I19" s="33">
        <f t="shared" si="3"/>
        <v>9.008978912564622</v>
      </c>
    </row>
    <row r="20" spans="1:9" ht="38.25">
      <c r="A20" s="34" t="s">
        <v>20</v>
      </c>
      <c r="B20" s="32">
        <v>318150</v>
      </c>
      <c r="C20" s="33">
        <f t="shared" si="0"/>
        <v>2.2750984874867797</v>
      </c>
      <c r="D20" s="32">
        <v>373936</v>
      </c>
      <c r="E20" s="33">
        <f t="shared" si="1"/>
        <v>2.0073951351095416</v>
      </c>
      <c r="F20" s="32">
        <v>511029</v>
      </c>
      <c r="G20" s="33">
        <f t="shared" si="2"/>
        <v>2.1898451117460396</v>
      </c>
      <c r="H20" s="32">
        <v>1155842</v>
      </c>
      <c r="I20" s="33">
        <f t="shared" si="3"/>
        <v>3.2834417741622408</v>
      </c>
    </row>
    <row r="21" spans="1:9" ht="25.5">
      <c r="A21" s="34" t="s">
        <v>21</v>
      </c>
      <c r="B21" s="32">
        <v>862559</v>
      </c>
      <c r="C21" s="33">
        <f t="shared" si="0"/>
        <v>6.1681806577655482</v>
      </c>
      <c r="D21" s="32">
        <v>2009980</v>
      </c>
      <c r="E21" s="33">
        <f t="shared" si="1"/>
        <v>10.790146104326613</v>
      </c>
      <c r="F21" s="32">
        <v>1924456</v>
      </c>
      <c r="G21" s="33">
        <f t="shared" si="2"/>
        <v>8.2466172455385838</v>
      </c>
      <c r="H21" s="32">
        <v>2222371</v>
      </c>
      <c r="I21" s="33">
        <f t="shared" si="3"/>
        <v>6.3131689098395052</v>
      </c>
    </row>
    <row r="22" spans="1:9">
      <c r="A22" s="34" t="s">
        <v>22</v>
      </c>
      <c r="B22" s="32">
        <v>163563</v>
      </c>
      <c r="C22" s="33">
        <f t="shared" si="0"/>
        <v>1.1696430423033164</v>
      </c>
      <c r="D22" s="32">
        <v>65200</v>
      </c>
      <c r="E22" s="33">
        <f t="shared" si="1"/>
        <v>0.35001220211250617</v>
      </c>
      <c r="F22" s="32">
        <v>91537</v>
      </c>
      <c r="G22" s="33">
        <f t="shared" si="2"/>
        <v>0.39225142211870018</v>
      </c>
      <c r="H22" s="32">
        <v>124039</v>
      </c>
      <c r="I22" s="33">
        <f t="shared" si="3"/>
        <v>0.35236203064546034</v>
      </c>
    </row>
    <row r="23" spans="1:9" ht="25.5">
      <c r="A23" s="34" t="s">
        <v>23</v>
      </c>
      <c r="B23" s="32">
        <v>38408</v>
      </c>
      <c r="C23" s="33">
        <f t="shared" si="0"/>
        <v>0.27465655416436346</v>
      </c>
      <c r="D23" s="32">
        <v>116109</v>
      </c>
      <c r="E23" s="33">
        <f t="shared" si="1"/>
        <v>0.62330623888161008</v>
      </c>
      <c r="F23" s="32">
        <v>69939</v>
      </c>
      <c r="G23" s="33">
        <f t="shared" si="2"/>
        <v>0.29970036391360622</v>
      </c>
      <c r="H23" s="32">
        <v>117393</v>
      </c>
      <c r="I23" s="33">
        <f t="shared" si="3"/>
        <v>0.33348250037135518</v>
      </c>
    </row>
    <row r="24" spans="1:9" ht="25.5">
      <c r="A24" s="34" t="s">
        <v>24</v>
      </c>
      <c r="B24" s="32">
        <v>57081</v>
      </c>
      <c r="C24" s="33">
        <f t="shared" si="0"/>
        <v>0.40818763716559125</v>
      </c>
      <c r="D24" s="32">
        <v>309946</v>
      </c>
      <c r="E24" s="33">
        <f t="shared" si="1"/>
        <v>1.6638785582202889</v>
      </c>
      <c r="F24" s="32">
        <v>105973</v>
      </c>
      <c r="G24" s="33">
        <f t="shared" si="2"/>
        <v>0.45411210719364864</v>
      </c>
      <c r="H24" s="32">
        <v>191593</v>
      </c>
      <c r="I24" s="33">
        <f t="shared" si="3"/>
        <v>0.54426509837595982</v>
      </c>
    </row>
    <row r="25" spans="1:9">
      <c r="A25" s="34" t="s">
        <v>25</v>
      </c>
      <c r="B25" s="32">
        <v>84529</v>
      </c>
      <c r="C25" s="33">
        <f t="shared" si="0"/>
        <v>0.60446896133512495</v>
      </c>
      <c r="D25" s="32">
        <v>32460</v>
      </c>
      <c r="E25" s="33">
        <f t="shared" si="1"/>
        <v>0.17425454111306671</v>
      </c>
      <c r="F25" s="32">
        <v>28358</v>
      </c>
      <c r="G25" s="33">
        <f t="shared" si="2"/>
        <v>0.12151879380405846</v>
      </c>
      <c r="H25" s="32">
        <v>55391</v>
      </c>
      <c r="I25" s="33">
        <f t="shared" si="3"/>
        <v>0.15735119792551289</v>
      </c>
    </row>
    <row r="26" spans="1:9" ht="25.5">
      <c r="A26" s="34" t="s">
        <v>26</v>
      </c>
      <c r="B26" s="32">
        <v>1080</v>
      </c>
      <c r="C26" s="33">
        <f t="shared" si="0"/>
        <v>7.7231066053299446E-3</v>
      </c>
      <c r="D26" s="32">
        <v>28339</v>
      </c>
      <c r="E26" s="33">
        <f t="shared" si="1"/>
        <v>0.15213183735684527</v>
      </c>
      <c r="F26" s="32">
        <v>1853</v>
      </c>
      <c r="G26" s="33">
        <f t="shared" si="2"/>
        <v>7.9404162817871618E-3</v>
      </c>
      <c r="H26" s="32">
        <v>21347</v>
      </c>
      <c r="I26" s="33">
        <f t="shared" si="3"/>
        <v>6.0641187595745223E-2</v>
      </c>
    </row>
    <row r="27" spans="1:9" ht="25.5">
      <c r="A27" s="34" t="s">
        <v>27</v>
      </c>
      <c r="B27" s="32">
        <v>230264</v>
      </c>
      <c r="C27" s="33">
        <f t="shared" si="0"/>
        <v>1.6466235364534207</v>
      </c>
      <c r="D27" s="32">
        <v>159622</v>
      </c>
      <c r="E27" s="33">
        <f t="shared" si="1"/>
        <v>0.85689643750924016</v>
      </c>
      <c r="F27" s="32">
        <v>231291</v>
      </c>
      <c r="G27" s="33">
        <f t="shared" si="2"/>
        <v>0.99112078911539903</v>
      </c>
      <c r="H27" s="32">
        <v>215370</v>
      </c>
      <c r="I27" s="33">
        <f t="shared" si="3"/>
        <v>0.61180927401956475</v>
      </c>
    </row>
    <row r="28" spans="1:9" ht="51">
      <c r="A28" s="38" t="s">
        <v>28</v>
      </c>
      <c r="B28" s="39">
        <v>3912762</v>
      </c>
      <c r="C28" s="41">
        <f t="shared" si="0"/>
        <v>27.980257451188894</v>
      </c>
      <c r="D28" s="39">
        <v>5448393</v>
      </c>
      <c r="E28" s="41">
        <f t="shared" si="1"/>
        <v>29.248528096692695</v>
      </c>
      <c r="F28" s="39">
        <v>6193332</v>
      </c>
      <c r="G28" s="41">
        <f t="shared" si="2"/>
        <v>26.539468025533431</v>
      </c>
      <c r="H28" s="39">
        <v>8073324</v>
      </c>
      <c r="I28" s="41">
        <f t="shared" si="3"/>
        <v>22.934180690740256</v>
      </c>
    </row>
    <row r="29" spans="1:9">
      <c r="A29" s="34"/>
      <c r="B29" s="42"/>
      <c r="C29" s="33"/>
      <c r="D29" s="42"/>
      <c r="E29" s="33"/>
      <c r="F29" s="42"/>
      <c r="G29" s="33"/>
      <c r="H29" s="43"/>
      <c r="I29" s="33"/>
    </row>
    <row r="30" spans="1:9">
      <c r="A30" s="162"/>
      <c r="B30" s="162"/>
      <c r="C30" s="162"/>
      <c r="D30" s="162"/>
      <c r="E30" s="162"/>
      <c r="F30" s="162"/>
      <c r="G30" s="162"/>
      <c r="H30" s="43"/>
      <c r="I30" s="33"/>
    </row>
    <row r="31" spans="1:9">
      <c r="A31" s="34"/>
      <c r="B31" s="42"/>
      <c r="C31" s="33"/>
      <c r="D31" s="42"/>
      <c r="E31" s="33"/>
      <c r="F31" s="42"/>
      <c r="G31" s="33"/>
      <c r="H31" s="43"/>
      <c r="I31" s="33"/>
    </row>
    <row r="32" spans="1:9">
      <c r="A32" s="34"/>
      <c r="B32" s="42"/>
      <c r="C32" s="33"/>
      <c r="D32" s="42"/>
      <c r="E32" s="33"/>
      <c r="F32" s="42"/>
      <c r="G32" s="33"/>
      <c r="H32" s="43"/>
      <c r="I32" s="33"/>
    </row>
    <row r="33" spans="1:9">
      <c r="A33" s="34"/>
      <c r="B33" s="42"/>
      <c r="C33" s="33"/>
      <c r="D33" s="42"/>
      <c r="E33" s="33"/>
      <c r="F33" s="42"/>
      <c r="G33" s="33"/>
      <c r="H33" s="43"/>
      <c r="I33" s="33"/>
    </row>
    <row r="34" spans="1:9">
      <c r="A34" s="34"/>
      <c r="B34" s="42"/>
      <c r="C34" s="33"/>
      <c r="D34" s="42"/>
      <c r="E34" s="33"/>
      <c r="F34" s="42"/>
      <c r="G34" s="33"/>
      <c r="H34" s="43"/>
      <c r="I34" s="33"/>
    </row>
    <row r="35" spans="1:9">
      <c r="A35" s="34"/>
      <c r="B35" s="42"/>
      <c r="C35" s="33"/>
      <c r="D35" s="42"/>
      <c r="E35" s="33"/>
      <c r="F35" s="42"/>
      <c r="G35" s="33"/>
      <c r="H35" s="43"/>
      <c r="I35" s="33"/>
    </row>
    <row r="36" spans="1:9">
      <c r="A36" s="34"/>
      <c r="B36" s="42"/>
      <c r="C36" s="33"/>
      <c r="D36" s="42"/>
      <c r="E36" s="33"/>
      <c r="F36" s="42"/>
      <c r="G36" s="33"/>
      <c r="H36" s="43"/>
      <c r="I36" s="33"/>
    </row>
    <row r="37" spans="1:9">
      <c r="A37" s="34"/>
      <c r="B37" s="42"/>
      <c r="C37" s="33"/>
      <c r="D37" s="42"/>
      <c r="E37" s="33"/>
      <c r="F37" s="42"/>
      <c r="G37" s="33"/>
      <c r="H37" s="43"/>
      <c r="I37" s="33"/>
    </row>
    <row r="38" spans="1:9">
      <c r="A38" s="34"/>
      <c r="B38" s="42"/>
      <c r="C38" s="33"/>
      <c r="D38" s="42"/>
      <c r="E38" s="33"/>
      <c r="F38" s="42"/>
      <c r="G38" s="33"/>
      <c r="H38" s="43"/>
      <c r="I38" s="33"/>
    </row>
    <row r="39" spans="1:9">
      <c r="A39" s="34"/>
      <c r="B39" s="42"/>
      <c r="C39" s="33"/>
      <c r="D39" s="42"/>
      <c r="E39" s="33"/>
      <c r="F39" s="42"/>
      <c r="G39" s="33"/>
      <c r="H39" s="43"/>
      <c r="I39" s="33"/>
    </row>
    <row r="40" spans="1:9">
      <c r="A40" s="34"/>
      <c r="B40" s="42"/>
      <c r="C40" s="33"/>
      <c r="D40" s="42"/>
      <c r="E40" s="33"/>
      <c r="F40" s="42"/>
      <c r="G40" s="33"/>
      <c r="H40" s="43"/>
      <c r="I40" s="33"/>
    </row>
    <row r="41" spans="1:9">
      <c r="A41" s="34"/>
      <c r="B41" s="42"/>
      <c r="C41" s="33"/>
      <c r="D41" s="42"/>
      <c r="E41" s="33"/>
      <c r="F41" s="42"/>
      <c r="G41" s="33"/>
      <c r="H41" s="43"/>
      <c r="I41" s="33"/>
    </row>
    <row r="42" spans="1:9">
      <c r="A42" s="34"/>
      <c r="B42" s="42"/>
      <c r="C42" s="33"/>
      <c r="D42" s="42"/>
      <c r="E42" s="33"/>
      <c r="F42" s="42"/>
      <c r="G42" s="33"/>
      <c r="H42" s="43"/>
      <c r="I42" s="33"/>
    </row>
    <row r="43" spans="1:9">
      <c r="A43" s="34"/>
      <c r="B43" s="42"/>
      <c r="C43" s="33"/>
      <c r="D43" s="42"/>
      <c r="E43" s="33"/>
      <c r="F43" s="42"/>
      <c r="G43" s="33"/>
      <c r="H43" s="43"/>
      <c r="I43" s="33"/>
    </row>
    <row r="44" spans="1:9">
      <c r="A44" s="34"/>
      <c r="B44" s="42"/>
      <c r="C44" s="33"/>
      <c r="D44" s="42"/>
      <c r="E44" s="33"/>
      <c r="F44" s="42"/>
      <c r="G44" s="33"/>
      <c r="H44" s="43"/>
      <c r="I44" s="33"/>
    </row>
    <row r="45" spans="1:9">
      <c r="A45" s="34"/>
      <c r="B45" s="42"/>
      <c r="C45" s="33"/>
      <c r="D45" s="42"/>
      <c r="E45" s="33"/>
      <c r="F45" s="42"/>
      <c r="G45" s="33"/>
      <c r="H45" s="43"/>
      <c r="I45" s="33"/>
    </row>
    <row r="46" spans="1:9">
      <c r="A46" s="7"/>
      <c r="B46" s="2"/>
      <c r="C46" s="2"/>
      <c r="D46" s="2"/>
      <c r="E46" s="2"/>
      <c r="F46" s="2"/>
      <c r="G46" s="2"/>
      <c r="I46" s="2"/>
    </row>
    <row r="47" spans="1:9">
      <c r="A47" s="7"/>
      <c r="B47" s="2"/>
      <c r="C47" s="2"/>
      <c r="D47" s="2"/>
      <c r="E47" s="2"/>
      <c r="F47" s="2"/>
      <c r="G47" s="2"/>
      <c r="I47" s="2"/>
    </row>
    <row r="48" spans="1:9">
      <c r="A48" s="7"/>
      <c r="B48" s="2"/>
      <c r="C48" s="2"/>
      <c r="D48" s="2"/>
      <c r="E48" s="2"/>
      <c r="F48" s="2"/>
      <c r="G48" s="2"/>
      <c r="I48" s="2"/>
    </row>
    <row r="49" spans="1:9">
      <c r="A49" s="7"/>
      <c r="B49" s="2"/>
      <c r="C49" s="2"/>
      <c r="D49" s="2"/>
      <c r="E49" s="2"/>
      <c r="F49" s="2"/>
      <c r="G49" s="2"/>
      <c r="I49" s="2"/>
    </row>
    <row r="50" spans="1:9">
      <c r="A50" s="7"/>
      <c r="B50" s="2"/>
      <c r="C50" s="2"/>
      <c r="D50" s="2"/>
      <c r="E50" s="2"/>
      <c r="F50" s="2"/>
      <c r="G50" s="2"/>
      <c r="I50" s="2"/>
    </row>
    <row r="51" spans="1:9">
      <c r="A51" s="7"/>
      <c r="B51" s="2"/>
      <c r="C51" s="2"/>
      <c r="D51" s="2"/>
      <c r="E51" s="2"/>
      <c r="F51" s="2"/>
      <c r="G51" s="2"/>
      <c r="I51" s="2"/>
    </row>
    <row r="52" spans="1:9">
      <c r="A52" s="7"/>
      <c r="B52" s="2"/>
      <c r="C52" s="2"/>
      <c r="D52" s="2"/>
      <c r="E52" s="2"/>
      <c r="F52" s="2"/>
      <c r="G52" s="2"/>
      <c r="I52" s="2"/>
    </row>
    <row r="53" spans="1:9">
      <c r="A53" s="7"/>
      <c r="B53" s="2"/>
      <c r="C53" s="2"/>
      <c r="D53" s="2"/>
      <c r="E53" s="2"/>
      <c r="F53" s="2"/>
      <c r="G53" s="2"/>
      <c r="I53" s="2"/>
    </row>
    <row r="54" spans="1:9">
      <c r="A54" s="7"/>
      <c r="B54" s="2"/>
      <c r="C54" s="2"/>
      <c r="D54" s="2"/>
      <c r="E54" s="2"/>
      <c r="F54" s="2"/>
      <c r="G54" s="2"/>
      <c r="I54" s="2"/>
    </row>
  </sheetData>
  <mergeCells count="3">
    <mergeCell ref="D2:F2"/>
    <mergeCell ref="A30:G30"/>
    <mergeCell ref="A1:I1"/>
  </mergeCells>
  <phoneticPr fontId="12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V65536"/>
    </sheetView>
  </sheetViews>
  <sheetFormatPr defaultRowHeight="12.75"/>
  <cols>
    <col min="1" max="1" width="31.42578125" style="8" customWidth="1"/>
    <col min="2" max="2" width="12.42578125" style="4" customWidth="1"/>
    <col min="3" max="3" width="12.7109375" style="5" customWidth="1"/>
    <col min="4" max="4" width="12.7109375" style="4" customWidth="1"/>
    <col min="5" max="5" width="12.7109375" style="5" customWidth="1"/>
    <col min="6" max="6" width="13.140625" style="4" customWidth="1"/>
    <col min="7" max="7" width="13.42578125" style="5" customWidth="1"/>
    <col min="8" max="8" width="12.28515625" style="2" customWidth="1"/>
    <col min="9" max="9" width="13.28515625" style="6" customWidth="1"/>
    <col min="10" max="16384" width="9.140625" style="2"/>
  </cols>
  <sheetData>
    <row r="1" spans="1:9">
      <c r="A1" s="163" t="s">
        <v>135</v>
      </c>
      <c r="B1" s="163"/>
      <c r="C1" s="163"/>
      <c r="D1" s="163"/>
      <c r="E1" s="163"/>
      <c r="F1" s="163"/>
      <c r="G1" s="163"/>
      <c r="H1" s="163"/>
      <c r="I1" s="163"/>
    </row>
    <row r="2" spans="1:9" s="1" customFormat="1">
      <c r="A2" s="17"/>
      <c r="B2" s="3"/>
      <c r="C2" s="18"/>
      <c r="D2" s="161"/>
      <c r="E2" s="161"/>
      <c r="F2" s="161"/>
      <c r="G2" s="19"/>
      <c r="I2" s="44" t="s">
        <v>29</v>
      </c>
    </row>
    <row r="3" spans="1:9" s="26" customFormat="1" ht="63.75">
      <c r="A3" s="21"/>
      <c r="B3" s="22" t="s">
        <v>1</v>
      </c>
      <c r="C3" s="23" t="s">
        <v>2</v>
      </c>
      <c r="D3" s="22" t="s">
        <v>3</v>
      </c>
      <c r="E3" s="23" t="s">
        <v>2</v>
      </c>
      <c r="F3" s="22" t="s">
        <v>4</v>
      </c>
      <c r="G3" s="23" t="s">
        <v>2</v>
      </c>
      <c r="H3" s="24" t="s">
        <v>5</v>
      </c>
      <c r="I3" s="25" t="s">
        <v>2</v>
      </c>
    </row>
    <row r="4" spans="1:9" ht="38.25">
      <c r="A4" s="27" t="s">
        <v>131</v>
      </c>
      <c r="B4" s="28">
        <v>60452578</v>
      </c>
      <c r="C4" s="30">
        <v>100</v>
      </c>
      <c r="D4" s="28">
        <v>69237157</v>
      </c>
      <c r="E4" s="30">
        <v>100</v>
      </c>
      <c r="F4" s="28">
        <v>73955951</v>
      </c>
      <c r="G4" s="30">
        <v>100</v>
      </c>
      <c r="H4" s="45">
        <v>63413785</v>
      </c>
      <c r="I4" s="30">
        <v>100</v>
      </c>
    </row>
    <row r="5" spans="1:9" ht="25.5">
      <c r="A5" s="31" t="s">
        <v>6</v>
      </c>
      <c r="B5" s="32">
        <v>14900373</v>
      </c>
      <c r="C5" s="33">
        <f>B5*100/60452578</f>
        <v>24.64803568840356</v>
      </c>
      <c r="D5" s="32">
        <v>13346074</v>
      </c>
      <c r="E5" s="33">
        <f>D5*100/69237157</f>
        <v>19.275883901472152</v>
      </c>
      <c r="F5" s="32">
        <v>3531705</v>
      </c>
      <c r="G5" s="33">
        <f>F5*100/73955951</f>
        <v>4.7754169235143769</v>
      </c>
      <c r="H5" s="46">
        <v>13729984</v>
      </c>
      <c r="I5" s="33">
        <f>H5*100/63413785</f>
        <v>21.651418536206283</v>
      </c>
    </row>
    <row r="6" spans="1:9" ht="25.5">
      <c r="A6" s="34" t="s">
        <v>6</v>
      </c>
      <c r="B6" s="32">
        <v>14900373</v>
      </c>
      <c r="C6" s="33">
        <f t="shared" ref="C6:C28" si="0">B6*100/60452578</f>
        <v>24.64803568840356</v>
      </c>
      <c r="D6" s="32">
        <v>13346074</v>
      </c>
      <c r="E6" s="33">
        <f t="shared" ref="E6:E28" si="1">D6*100/69237157</f>
        <v>19.275883901472152</v>
      </c>
      <c r="F6" s="32">
        <v>3531705</v>
      </c>
      <c r="G6" s="33">
        <f t="shared" ref="G6:G28" si="2">F6*100/73955951</f>
        <v>4.7754169235143769</v>
      </c>
      <c r="H6" s="46">
        <v>13729984</v>
      </c>
      <c r="I6" s="33">
        <f t="shared" ref="I6:I28" si="3">H6*100/63413785</f>
        <v>21.651418536206283</v>
      </c>
    </row>
    <row r="7" spans="1:9" ht="25.5">
      <c r="A7" s="31" t="s">
        <v>7</v>
      </c>
      <c r="B7" s="32">
        <v>17199593</v>
      </c>
      <c r="C7" s="33">
        <f t="shared" si="0"/>
        <v>28.451380518461924</v>
      </c>
      <c r="D7" s="32">
        <v>26035170</v>
      </c>
      <c r="E7" s="33">
        <f t="shared" si="1"/>
        <v>37.602887131832986</v>
      </c>
      <c r="F7" s="32">
        <v>34088107</v>
      </c>
      <c r="G7" s="33">
        <f t="shared" si="2"/>
        <v>46.092446299554716</v>
      </c>
      <c r="H7" s="46">
        <v>15008052</v>
      </c>
      <c r="I7" s="33">
        <f t="shared" si="3"/>
        <v>23.666860446825559</v>
      </c>
    </row>
    <row r="8" spans="1:9" ht="38.25">
      <c r="A8" s="34" t="s">
        <v>8</v>
      </c>
      <c r="B8" s="32">
        <v>7312999</v>
      </c>
      <c r="C8" s="33">
        <f t="shared" si="0"/>
        <v>12.09708376704795</v>
      </c>
      <c r="D8" s="32">
        <v>6896864</v>
      </c>
      <c r="E8" s="33">
        <f t="shared" si="1"/>
        <v>9.9612177894594947</v>
      </c>
      <c r="F8" s="32">
        <v>4345930</v>
      </c>
      <c r="G8" s="33">
        <f t="shared" si="2"/>
        <v>5.8763763310947077</v>
      </c>
      <c r="H8" s="46">
        <v>12312618</v>
      </c>
      <c r="I8" s="33">
        <f t="shared" si="3"/>
        <v>19.416311453416636</v>
      </c>
    </row>
    <row r="9" spans="1:9" ht="38.25">
      <c r="A9" s="34" t="s">
        <v>9</v>
      </c>
      <c r="B9" s="32">
        <v>3054742</v>
      </c>
      <c r="C9" s="33">
        <f t="shared" si="0"/>
        <v>5.0531211423274618</v>
      </c>
      <c r="D9" s="32">
        <v>6852604</v>
      </c>
      <c r="E9" s="33">
        <f t="shared" si="1"/>
        <v>9.8972925765857198</v>
      </c>
      <c r="F9" s="32">
        <v>4331894</v>
      </c>
      <c r="G9" s="33">
        <f t="shared" si="2"/>
        <v>5.8573974662295942</v>
      </c>
      <c r="H9" s="46">
        <v>354207</v>
      </c>
      <c r="I9" s="33">
        <f t="shared" si="3"/>
        <v>0.55856467170347901</v>
      </c>
    </row>
    <row r="10" spans="1:9" ht="38.25">
      <c r="A10" s="35" t="s">
        <v>10</v>
      </c>
      <c r="B10" s="32">
        <v>459061</v>
      </c>
      <c r="C10" s="33">
        <f t="shared" si="0"/>
        <v>0.75937373588931145</v>
      </c>
      <c r="D10" s="32">
        <v>1938132</v>
      </c>
      <c r="E10" s="33">
        <f t="shared" si="1"/>
        <v>2.7992657179727933</v>
      </c>
      <c r="F10" s="32">
        <v>3524327</v>
      </c>
      <c r="G10" s="33">
        <f t="shared" si="2"/>
        <v>4.7654407148384852</v>
      </c>
      <c r="H10" s="46">
        <v>36470</v>
      </c>
      <c r="I10" s="33">
        <f t="shared" si="3"/>
        <v>5.7511154711865881E-2</v>
      </c>
    </row>
    <row r="11" spans="1:9" ht="38.25">
      <c r="A11" s="36" t="s">
        <v>11</v>
      </c>
      <c r="B11" s="32">
        <v>1653393</v>
      </c>
      <c r="C11" s="33">
        <f t="shared" si="0"/>
        <v>2.7350247991078231</v>
      </c>
      <c r="D11" s="32">
        <v>1325799</v>
      </c>
      <c r="E11" s="33">
        <f t="shared" si="1"/>
        <v>1.9148663195399545</v>
      </c>
      <c r="F11" s="32">
        <v>9190202</v>
      </c>
      <c r="G11" s="33">
        <f t="shared" si="2"/>
        <v>12.426588902899782</v>
      </c>
      <c r="H11" s="46">
        <v>1197031</v>
      </c>
      <c r="I11" s="33">
        <f t="shared" si="3"/>
        <v>1.887651084066343</v>
      </c>
    </row>
    <row r="12" spans="1:9" ht="51">
      <c r="A12" s="36" t="s">
        <v>12</v>
      </c>
      <c r="B12" s="32">
        <v>2326661</v>
      </c>
      <c r="C12" s="33">
        <f t="shared" si="0"/>
        <v>3.8487374351512353</v>
      </c>
      <c r="D12" s="32">
        <v>5528433</v>
      </c>
      <c r="E12" s="33">
        <f t="shared" si="1"/>
        <v>7.9847775956485334</v>
      </c>
      <c r="F12" s="32">
        <v>3524447</v>
      </c>
      <c r="G12" s="33">
        <f t="shared" si="2"/>
        <v>4.7656029735862635</v>
      </c>
      <c r="H12" s="46">
        <v>358763</v>
      </c>
      <c r="I12" s="33">
        <f t="shared" si="3"/>
        <v>0.56574922944593198</v>
      </c>
    </row>
    <row r="13" spans="1:9" ht="25.5">
      <c r="A13" s="35" t="s">
        <v>13</v>
      </c>
      <c r="B13" s="32">
        <v>208127</v>
      </c>
      <c r="C13" s="33">
        <f t="shared" si="0"/>
        <v>0.34428142998301908</v>
      </c>
      <c r="D13" s="32">
        <v>183251</v>
      </c>
      <c r="E13" s="33">
        <f t="shared" si="1"/>
        <v>0.26467146824067311</v>
      </c>
      <c r="F13" s="32">
        <v>1315163</v>
      </c>
      <c r="G13" s="33">
        <f t="shared" si="2"/>
        <v>1.77830584586763</v>
      </c>
      <c r="H13" s="46">
        <v>284217</v>
      </c>
      <c r="I13" s="33">
        <f t="shared" si="3"/>
        <v>0.4481943476485436</v>
      </c>
    </row>
    <row r="14" spans="1:9" ht="38.25">
      <c r="A14" s="34" t="s">
        <v>14</v>
      </c>
      <c r="B14" s="32">
        <v>2184610</v>
      </c>
      <c r="C14" s="33">
        <f t="shared" si="0"/>
        <v>3.613758208955125</v>
      </c>
      <c r="D14" s="32">
        <v>3310087</v>
      </c>
      <c r="E14" s="33">
        <f t="shared" si="1"/>
        <v>4.7807956643858152</v>
      </c>
      <c r="F14" s="32">
        <v>7856144</v>
      </c>
      <c r="G14" s="33">
        <f t="shared" si="2"/>
        <v>10.622734065038255</v>
      </c>
      <c r="H14" s="46">
        <v>464746</v>
      </c>
      <c r="I14" s="33">
        <f t="shared" si="3"/>
        <v>0.73287850583276171</v>
      </c>
    </row>
    <row r="15" spans="1:9" ht="25.5">
      <c r="A15" s="31" t="s">
        <v>15</v>
      </c>
      <c r="B15" s="32">
        <v>28352612</v>
      </c>
      <c r="C15" s="33">
        <f t="shared" si="0"/>
        <v>46.900583793134516</v>
      </c>
      <c r="D15" s="32">
        <v>29855913</v>
      </c>
      <c r="E15" s="33">
        <f t="shared" si="1"/>
        <v>43.121228966694865</v>
      </c>
      <c r="F15" s="32">
        <v>36336139</v>
      </c>
      <c r="G15" s="33">
        <f t="shared" si="2"/>
        <v>49.132136776930906</v>
      </c>
      <c r="H15" s="46">
        <v>34675749</v>
      </c>
      <c r="I15" s="33">
        <f t="shared" si="3"/>
        <v>54.681721016968154</v>
      </c>
    </row>
    <row r="16" spans="1:9" ht="38.25">
      <c r="A16" s="34" t="s">
        <v>16</v>
      </c>
      <c r="B16" s="32">
        <v>85347</v>
      </c>
      <c r="C16" s="33">
        <f t="shared" si="0"/>
        <v>0.14118008333738885</v>
      </c>
      <c r="D16" s="32">
        <v>129962</v>
      </c>
      <c r="E16" s="33">
        <f t="shared" si="1"/>
        <v>0.18770556971309496</v>
      </c>
      <c r="F16" s="32">
        <v>765218</v>
      </c>
      <c r="G16" s="33">
        <f t="shared" si="2"/>
        <v>1.0346942871439784</v>
      </c>
      <c r="H16" s="46">
        <v>258868</v>
      </c>
      <c r="I16" s="33">
        <f t="shared" si="3"/>
        <v>0.4082203893049437</v>
      </c>
    </row>
    <row r="17" spans="1:9" ht="25.5">
      <c r="A17" s="34" t="s">
        <v>17</v>
      </c>
      <c r="B17" s="32">
        <v>3758106</v>
      </c>
      <c r="C17" s="33">
        <f t="shared" si="0"/>
        <v>6.2166182557177301</v>
      </c>
      <c r="D17" s="32">
        <v>4073272</v>
      </c>
      <c r="E17" s="33">
        <f t="shared" si="1"/>
        <v>5.8830722931041199</v>
      </c>
      <c r="F17" s="32">
        <v>1421294</v>
      </c>
      <c r="G17" s="33">
        <f t="shared" si="2"/>
        <v>1.9218115388712937</v>
      </c>
      <c r="H17" s="46">
        <v>3239742</v>
      </c>
      <c r="I17" s="33">
        <f t="shared" si="3"/>
        <v>5.1088923331102221</v>
      </c>
    </row>
    <row r="18" spans="1:9" ht="25.5">
      <c r="A18" s="34" t="s">
        <v>18</v>
      </c>
      <c r="B18" s="32">
        <v>469791</v>
      </c>
      <c r="C18" s="33">
        <f t="shared" si="0"/>
        <v>0.77712318571426353</v>
      </c>
      <c r="D18" s="32">
        <v>501746</v>
      </c>
      <c r="E18" s="33">
        <f t="shared" si="1"/>
        <v>0.72467735785280729</v>
      </c>
      <c r="F18" s="32">
        <v>1977546</v>
      </c>
      <c r="G18" s="33">
        <f t="shared" si="2"/>
        <v>2.673951146946917</v>
      </c>
      <c r="H18" s="46">
        <v>2001042</v>
      </c>
      <c r="I18" s="33">
        <f t="shared" si="3"/>
        <v>3.1555315614735817</v>
      </c>
    </row>
    <row r="19" spans="1:9">
      <c r="A19" s="36" t="s">
        <v>19</v>
      </c>
      <c r="B19" s="32">
        <v>5619609</v>
      </c>
      <c r="C19" s="33">
        <f t="shared" si="0"/>
        <v>9.2958963635926324</v>
      </c>
      <c r="D19" s="32">
        <v>5811135</v>
      </c>
      <c r="E19" s="33">
        <f t="shared" si="1"/>
        <v>8.3930872551569387</v>
      </c>
      <c r="F19" s="32">
        <v>4405725</v>
      </c>
      <c r="G19" s="33">
        <f t="shared" si="2"/>
        <v>5.9572285129563136</v>
      </c>
      <c r="H19" s="46">
        <v>6078063</v>
      </c>
      <c r="I19" s="33">
        <f t="shared" si="3"/>
        <v>9.584766151397524</v>
      </c>
    </row>
    <row r="20" spans="1:9" ht="38.25">
      <c r="A20" s="34" t="s">
        <v>20</v>
      </c>
      <c r="B20" s="32">
        <v>2494851</v>
      </c>
      <c r="C20" s="33">
        <f t="shared" si="0"/>
        <v>4.1269555121371333</v>
      </c>
      <c r="D20" s="32">
        <v>2537909</v>
      </c>
      <c r="E20" s="33">
        <f t="shared" si="1"/>
        <v>3.6655303452162253</v>
      </c>
      <c r="F20" s="32">
        <v>7262726</v>
      </c>
      <c r="G20" s="33">
        <f t="shared" si="2"/>
        <v>9.8203402184632846</v>
      </c>
      <c r="H20" s="46">
        <v>5084257</v>
      </c>
      <c r="I20" s="33">
        <f t="shared" si="3"/>
        <v>8.0175895509154671</v>
      </c>
    </row>
    <row r="21" spans="1:9" ht="25.5">
      <c r="A21" s="34" t="s">
        <v>21</v>
      </c>
      <c r="B21" s="32">
        <v>3938938</v>
      </c>
      <c r="C21" s="33">
        <f t="shared" si="0"/>
        <v>6.5157485922271174</v>
      </c>
      <c r="D21" s="32">
        <v>3548995</v>
      </c>
      <c r="E21" s="33">
        <f t="shared" si="1"/>
        <v>5.1258531600308199</v>
      </c>
      <c r="F21" s="32">
        <v>4728058</v>
      </c>
      <c r="G21" s="33">
        <f t="shared" si="2"/>
        <v>6.3930730875193529</v>
      </c>
      <c r="H21" s="46">
        <v>3978788</v>
      </c>
      <c r="I21" s="33">
        <f t="shared" si="3"/>
        <v>6.2743266310314079</v>
      </c>
    </row>
    <row r="22" spans="1:9">
      <c r="A22" s="34" t="s">
        <v>22</v>
      </c>
      <c r="B22" s="32">
        <v>853683</v>
      </c>
      <c r="C22" s="33">
        <f t="shared" si="0"/>
        <v>1.412153175667711</v>
      </c>
      <c r="D22" s="32">
        <v>785720</v>
      </c>
      <c r="E22" s="33">
        <f t="shared" si="1"/>
        <v>1.1348241811835227</v>
      </c>
      <c r="F22" s="32">
        <v>1179327</v>
      </c>
      <c r="G22" s="33">
        <f t="shared" si="2"/>
        <v>1.5946343520077242</v>
      </c>
      <c r="H22" s="46">
        <v>1377593</v>
      </c>
      <c r="I22" s="33">
        <f t="shared" si="3"/>
        <v>2.1723872814089238</v>
      </c>
    </row>
    <row r="23" spans="1:9" ht="25.5">
      <c r="A23" s="34" t="s">
        <v>23</v>
      </c>
      <c r="B23" s="32">
        <v>329182</v>
      </c>
      <c r="C23" s="33">
        <f t="shared" si="0"/>
        <v>0.54452930030543945</v>
      </c>
      <c r="D23" s="32">
        <v>386204</v>
      </c>
      <c r="E23" s="33">
        <f t="shared" si="1"/>
        <v>0.55779875537061696</v>
      </c>
      <c r="F23" s="32">
        <v>333145</v>
      </c>
      <c r="G23" s="33">
        <f t="shared" si="2"/>
        <v>0.45046408773784818</v>
      </c>
      <c r="H23" s="46">
        <v>535172</v>
      </c>
      <c r="I23" s="33">
        <f t="shared" si="3"/>
        <v>0.84393637755576334</v>
      </c>
    </row>
    <row r="24" spans="1:9" ht="25.5">
      <c r="A24" s="34" t="s">
        <v>24</v>
      </c>
      <c r="B24" s="32">
        <v>713111</v>
      </c>
      <c r="C24" s="33">
        <f t="shared" si="0"/>
        <v>1.1796204952582834</v>
      </c>
      <c r="D24" s="32">
        <v>810124</v>
      </c>
      <c r="E24" s="33">
        <f t="shared" si="1"/>
        <v>1.1700711512461437</v>
      </c>
      <c r="F24" s="32">
        <v>1359394</v>
      </c>
      <c r="G24" s="33">
        <f t="shared" si="2"/>
        <v>1.8381130681424136</v>
      </c>
      <c r="H24" s="46">
        <v>1166998</v>
      </c>
      <c r="I24" s="33">
        <f t="shared" si="3"/>
        <v>1.8402907191236102</v>
      </c>
    </row>
    <row r="25" spans="1:9">
      <c r="A25" s="34" t="s">
        <v>25</v>
      </c>
      <c r="B25" s="32">
        <v>492032</v>
      </c>
      <c r="C25" s="33">
        <f t="shared" si="0"/>
        <v>0.81391400710818318</v>
      </c>
      <c r="D25" s="32">
        <v>407812</v>
      </c>
      <c r="E25" s="33">
        <f t="shared" si="1"/>
        <v>0.58900743137099054</v>
      </c>
      <c r="F25" s="32">
        <v>725597</v>
      </c>
      <c r="G25" s="33">
        <f t="shared" si="2"/>
        <v>0.98112050509633764</v>
      </c>
      <c r="H25" s="46">
        <v>975238</v>
      </c>
      <c r="I25" s="33">
        <f t="shared" si="3"/>
        <v>1.5378959007099167</v>
      </c>
    </row>
    <row r="26" spans="1:9" ht="25.5">
      <c r="A26" s="34" t="s">
        <v>26</v>
      </c>
      <c r="B26" s="32">
        <v>219655</v>
      </c>
      <c r="C26" s="33">
        <f t="shared" si="0"/>
        <v>0.36335092276792563</v>
      </c>
      <c r="D26" s="32">
        <v>367194</v>
      </c>
      <c r="E26" s="33">
        <f t="shared" si="1"/>
        <v>0.53034239981864073</v>
      </c>
      <c r="F26" s="32">
        <v>1065003</v>
      </c>
      <c r="G26" s="33">
        <f t="shared" si="2"/>
        <v>1.4400504429995094</v>
      </c>
      <c r="H26" s="46">
        <v>449861</v>
      </c>
      <c r="I26" s="33">
        <f t="shared" si="3"/>
        <v>0.70940569152275013</v>
      </c>
    </row>
    <row r="27" spans="1:9" ht="25.5">
      <c r="A27" s="34" t="s">
        <v>27</v>
      </c>
      <c r="B27" s="32">
        <v>542200</v>
      </c>
      <c r="C27" s="33">
        <f t="shared" si="0"/>
        <v>0.8969013695329916</v>
      </c>
      <c r="D27" s="32">
        <v>542205</v>
      </c>
      <c r="E27" s="33">
        <f t="shared" si="1"/>
        <v>0.7831127439273684</v>
      </c>
      <c r="F27" s="32">
        <v>659949</v>
      </c>
      <c r="G27" s="33">
        <f t="shared" si="2"/>
        <v>0.89235415281185415</v>
      </c>
      <c r="H27" s="46">
        <v>858646</v>
      </c>
      <c r="I27" s="33">
        <f t="shared" si="3"/>
        <v>1.3540368233815407</v>
      </c>
    </row>
    <row r="28" spans="1:9" ht="51">
      <c r="A28" s="38" t="s">
        <v>28</v>
      </c>
      <c r="B28" s="39">
        <v>8836107</v>
      </c>
      <c r="C28" s="41">
        <f t="shared" si="0"/>
        <v>14.616592529767713</v>
      </c>
      <c r="D28" s="39">
        <v>9953635</v>
      </c>
      <c r="E28" s="41">
        <f t="shared" si="1"/>
        <v>14.376146322703574</v>
      </c>
      <c r="F28" s="39">
        <v>10453157</v>
      </c>
      <c r="G28" s="41">
        <f t="shared" si="2"/>
        <v>14.134301376234077</v>
      </c>
      <c r="H28" s="47">
        <v>8671481</v>
      </c>
      <c r="I28" s="41">
        <f t="shared" si="3"/>
        <v>13.674441606032506</v>
      </c>
    </row>
    <row r="29" spans="1:9">
      <c r="A29" s="34"/>
      <c r="B29" s="42"/>
      <c r="C29" s="33"/>
      <c r="D29" s="42"/>
      <c r="E29" s="33"/>
      <c r="F29" s="42"/>
      <c r="G29" s="33"/>
      <c r="H29" s="43"/>
      <c r="I29" s="33"/>
    </row>
    <row r="30" spans="1:9">
      <c r="A30" s="164"/>
      <c r="B30" s="164"/>
      <c r="C30" s="164"/>
      <c r="D30" s="164"/>
      <c r="E30" s="164"/>
      <c r="F30" s="164"/>
      <c r="G30" s="164"/>
      <c r="H30" s="43"/>
      <c r="I30" s="33"/>
    </row>
    <row r="31" spans="1:9">
      <c r="A31" s="34"/>
      <c r="B31" s="42"/>
      <c r="C31" s="33"/>
      <c r="D31" s="42"/>
      <c r="E31" s="33"/>
      <c r="F31" s="42"/>
      <c r="G31" s="33"/>
      <c r="H31" s="43"/>
      <c r="I31" s="33"/>
    </row>
    <row r="32" spans="1:9">
      <c r="A32" s="34"/>
      <c r="B32" s="42"/>
      <c r="C32" s="33"/>
      <c r="D32" s="42"/>
      <c r="E32" s="33"/>
      <c r="F32" s="42"/>
      <c r="G32" s="33"/>
      <c r="H32" s="43"/>
      <c r="I32" s="33"/>
    </row>
    <row r="33" spans="1:9">
      <c r="A33" s="34"/>
      <c r="B33" s="42"/>
      <c r="C33" s="33"/>
      <c r="D33" s="42"/>
      <c r="E33" s="33"/>
      <c r="F33" s="42"/>
      <c r="G33" s="33"/>
      <c r="H33" s="43"/>
      <c r="I33" s="33"/>
    </row>
    <row r="34" spans="1:9">
      <c r="A34" s="34"/>
      <c r="B34" s="42"/>
      <c r="C34" s="33"/>
      <c r="D34" s="42"/>
      <c r="E34" s="33"/>
      <c r="F34" s="42"/>
      <c r="G34" s="33"/>
      <c r="H34" s="43"/>
      <c r="I34" s="33"/>
    </row>
    <row r="35" spans="1:9">
      <c r="A35" s="34"/>
      <c r="B35" s="42"/>
      <c r="C35" s="33"/>
      <c r="D35" s="42"/>
      <c r="E35" s="33"/>
      <c r="F35" s="42"/>
      <c r="G35" s="33"/>
      <c r="H35" s="43"/>
      <c r="I35" s="33"/>
    </row>
    <row r="36" spans="1:9">
      <c r="A36" s="34"/>
      <c r="B36" s="42"/>
      <c r="C36" s="33"/>
      <c r="D36" s="42"/>
      <c r="E36" s="33"/>
      <c r="F36" s="42"/>
      <c r="G36" s="33"/>
      <c r="H36" s="43"/>
      <c r="I36" s="33"/>
    </row>
    <row r="37" spans="1:9">
      <c r="A37" s="34"/>
      <c r="B37" s="42"/>
      <c r="C37" s="33"/>
      <c r="D37" s="42"/>
      <c r="E37" s="33"/>
      <c r="F37" s="42"/>
      <c r="G37" s="33"/>
      <c r="H37" s="43"/>
      <c r="I37" s="33"/>
    </row>
    <row r="38" spans="1:9">
      <c r="A38" s="34"/>
      <c r="B38" s="42"/>
      <c r="C38" s="33"/>
      <c r="D38" s="42"/>
      <c r="E38" s="33"/>
      <c r="F38" s="42"/>
      <c r="G38" s="33"/>
      <c r="H38" s="43"/>
      <c r="I38" s="33"/>
    </row>
    <row r="39" spans="1:9">
      <c r="A39" s="34"/>
      <c r="B39" s="42"/>
      <c r="C39" s="33"/>
      <c r="D39" s="42"/>
      <c r="E39" s="33"/>
      <c r="F39" s="42"/>
      <c r="G39" s="33"/>
      <c r="H39" s="43"/>
      <c r="I39" s="33"/>
    </row>
    <row r="40" spans="1:9">
      <c r="A40" s="34"/>
      <c r="B40" s="42"/>
      <c r="C40" s="33"/>
      <c r="D40" s="42"/>
      <c r="E40" s="33"/>
      <c r="F40" s="42"/>
      <c r="G40" s="33"/>
      <c r="H40" s="43"/>
      <c r="I40" s="33"/>
    </row>
    <row r="41" spans="1:9">
      <c r="A41" s="34"/>
      <c r="B41" s="42"/>
      <c r="C41" s="33"/>
      <c r="D41" s="42"/>
      <c r="E41" s="33"/>
      <c r="F41" s="42"/>
      <c r="G41" s="33"/>
      <c r="H41" s="43"/>
      <c r="I41" s="33"/>
    </row>
    <row r="42" spans="1:9">
      <c r="A42" s="34"/>
      <c r="B42" s="42"/>
      <c r="C42" s="33"/>
      <c r="D42" s="42"/>
      <c r="E42" s="33"/>
      <c r="F42" s="42"/>
      <c r="G42" s="33"/>
      <c r="H42" s="43"/>
      <c r="I42" s="33"/>
    </row>
    <row r="43" spans="1:9">
      <c r="A43" s="34"/>
      <c r="B43" s="42"/>
      <c r="C43" s="33"/>
      <c r="D43" s="42"/>
      <c r="E43" s="33"/>
      <c r="F43" s="42"/>
      <c r="G43" s="33"/>
      <c r="H43" s="43"/>
      <c r="I43" s="33"/>
    </row>
    <row r="44" spans="1:9">
      <c r="A44" s="34"/>
      <c r="B44" s="42"/>
      <c r="C44" s="33"/>
      <c r="D44" s="42"/>
      <c r="E44" s="33"/>
      <c r="F44" s="42"/>
      <c r="G44" s="33"/>
      <c r="H44" s="43"/>
      <c r="I44" s="33"/>
    </row>
    <row r="45" spans="1:9">
      <c r="A45" s="34"/>
      <c r="B45" s="42"/>
      <c r="C45" s="33"/>
      <c r="D45" s="42"/>
      <c r="E45" s="33"/>
      <c r="F45" s="42"/>
      <c r="G45" s="33"/>
      <c r="H45" s="43"/>
      <c r="I45" s="33"/>
    </row>
    <row r="46" spans="1:9">
      <c r="A46" s="7"/>
      <c r="B46" s="2"/>
      <c r="C46" s="2"/>
      <c r="D46" s="2"/>
      <c r="E46" s="2"/>
      <c r="F46" s="2"/>
      <c r="G46" s="2"/>
      <c r="I46" s="2"/>
    </row>
    <row r="47" spans="1:9">
      <c r="A47" s="7"/>
      <c r="B47" s="2"/>
      <c r="C47" s="2"/>
      <c r="D47" s="2"/>
      <c r="E47" s="2"/>
      <c r="F47" s="2"/>
      <c r="G47" s="2"/>
      <c r="I47" s="2"/>
    </row>
    <row r="48" spans="1:9">
      <c r="A48" s="7"/>
      <c r="B48" s="2"/>
      <c r="C48" s="2"/>
      <c r="D48" s="2"/>
      <c r="E48" s="2"/>
      <c r="F48" s="2"/>
      <c r="G48" s="2"/>
      <c r="I48" s="2"/>
    </row>
    <row r="49" spans="1:9">
      <c r="A49" s="7"/>
      <c r="B49" s="2"/>
      <c r="C49" s="2"/>
      <c r="D49" s="2"/>
      <c r="E49" s="2"/>
      <c r="F49" s="2"/>
      <c r="G49" s="2"/>
      <c r="I49" s="2"/>
    </row>
    <row r="50" spans="1:9">
      <c r="A50" s="7"/>
      <c r="B50" s="2"/>
      <c r="C50" s="2"/>
      <c r="D50" s="2"/>
      <c r="E50" s="2"/>
      <c r="F50" s="2"/>
      <c r="G50" s="2"/>
      <c r="I50" s="2"/>
    </row>
    <row r="51" spans="1:9">
      <c r="A51" s="7"/>
      <c r="B51" s="2"/>
      <c r="C51" s="2"/>
      <c r="D51" s="2"/>
      <c r="E51" s="2"/>
      <c r="F51" s="2"/>
      <c r="G51" s="2"/>
      <c r="I51" s="2"/>
    </row>
    <row r="52" spans="1:9">
      <c r="A52" s="7"/>
      <c r="B52" s="2"/>
      <c r="C52" s="2"/>
      <c r="D52" s="2"/>
      <c r="E52" s="2"/>
      <c r="F52" s="2"/>
      <c r="G52" s="2"/>
      <c r="I52" s="2"/>
    </row>
    <row r="53" spans="1:9">
      <c r="A53" s="7"/>
      <c r="B53" s="2"/>
      <c r="C53" s="2"/>
      <c r="D53" s="2"/>
      <c r="E53" s="2"/>
      <c r="F53" s="2"/>
      <c r="G53" s="2"/>
      <c r="I53" s="2"/>
    </row>
    <row r="54" spans="1:9">
      <c r="A54" s="7"/>
      <c r="B54" s="2"/>
      <c r="C54" s="2"/>
      <c r="D54" s="2"/>
      <c r="E54" s="2"/>
      <c r="F54" s="2"/>
      <c r="G54" s="2"/>
      <c r="I54" s="2"/>
    </row>
  </sheetData>
  <mergeCells count="3">
    <mergeCell ref="D2:F2"/>
    <mergeCell ref="A30:G30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sqref="A1:IV65536"/>
    </sheetView>
  </sheetViews>
  <sheetFormatPr defaultRowHeight="12.75"/>
  <cols>
    <col min="1" max="1" width="31.42578125" style="8" customWidth="1"/>
    <col min="2" max="2" width="12.42578125" style="4" customWidth="1"/>
    <col min="3" max="3" width="12.7109375" style="5" customWidth="1"/>
    <col min="4" max="4" width="12.7109375" style="4" customWidth="1"/>
    <col min="5" max="5" width="12.7109375" style="5" customWidth="1"/>
    <col min="6" max="6" width="13.140625" style="4" customWidth="1"/>
    <col min="7" max="7" width="13.42578125" style="5" customWidth="1"/>
    <col min="8" max="8" width="13.28515625" style="2" customWidth="1"/>
    <col min="9" max="9" width="13.7109375" style="2" customWidth="1"/>
    <col min="10" max="16384" width="9.140625" style="2"/>
  </cols>
  <sheetData>
    <row r="1" spans="1:9">
      <c r="A1" s="163" t="s">
        <v>135</v>
      </c>
      <c r="B1" s="163"/>
      <c r="C1" s="163"/>
      <c r="D1" s="163"/>
      <c r="E1" s="163"/>
      <c r="F1" s="163"/>
      <c r="G1" s="163"/>
      <c r="H1" s="163"/>
      <c r="I1" s="163"/>
    </row>
    <row r="2" spans="1:9" s="1" customFormat="1">
      <c r="A2" s="165" t="s">
        <v>29</v>
      </c>
      <c r="B2" s="165"/>
      <c r="C2" s="165"/>
      <c r="D2" s="165"/>
      <c r="E2" s="165"/>
      <c r="F2" s="165"/>
      <c r="G2" s="165"/>
      <c r="H2" s="165"/>
      <c r="I2" s="165"/>
    </row>
    <row r="3" spans="1:9" s="26" customFormat="1" ht="63.75">
      <c r="A3" s="21"/>
      <c r="B3" s="22" t="s">
        <v>38</v>
      </c>
      <c r="C3" s="23" t="s">
        <v>2</v>
      </c>
      <c r="D3" s="22" t="s">
        <v>39</v>
      </c>
      <c r="E3" s="23" t="s">
        <v>2</v>
      </c>
      <c r="F3" s="22" t="s">
        <v>40</v>
      </c>
      <c r="G3" s="25" t="s">
        <v>2</v>
      </c>
      <c r="H3" s="22" t="s">
        <v>41</v>
      </c>
      <c r="I3" s="25" t="s">
        <v>2</v>
      </c>
    </row>
    <row r="4" spans="1:9" ht="38.25">
      <c r="A4" s="27" t="s">
        <v>131</v>
      </c>
      <c r="B4" s="28">
        <v>81326042</v>
      </c>
      <c r="C4" s="48">
        <v>100</v>
      </c>
      <c r="D4" s="28">
        <v>96321157</v>
      </c>
      <c r="E4" s="49">
        <v>100</v>
      </c>
      <c r="F4" s="28">
        <v>118207850</v>
      </c>
      <c r="G4" s="50">
        <v>100</v>
      </c>
      <c r="H4" s="28">
        <v>137601800</v>
      </c>
      <c r="I4" s="51">
        <v>100</v>
      </c>
    </row>
    <row r="5" spans="1:9" ht="25.5">
      <c r="A5" s="31" t="s">
        <v>6</v>
      </c>
      <c r="B5" s="32">
        <v>25721937</v>
      </c>
      <c r="C5" s="52">
        <f>B5*100/81326042</f>
        <v>31.628167764515087</v>
      </c>
      <c r="D5" s="32">
        <v>29170798</v>
      </c>
      <c r="E5" s="53">
        <f>D5*100/96321157</f>
        <v>30.284933142985398</v>
      </c>
      <c r="F5" s="32">
        <v>35912802</v>
      </c>
      <c r="G5" s="54">
        <f>F5*100/118207850</f>
        <v>30.381063524968944</v>
      </c>
      <c r="H5" s="32">
        <v>40235142</v>
      </c>
      <c r="I5" s="55">
        <f>H5*100/137601800</f>
        <v>29.240273019684334</v>
      </c>
    </row>
    <row r="6" spans="1:9" ht="25.5">
      <c r="A6" s="34" t="s">
        <v>6</v>
      </c>
      <c r="B6" s="32">
        <v>25721937</v>
      </c>
      <c r="C6" s="52">
        <f t="shared" ref="C6:C28" si="0">B6*100/81326042</f>
        <v>31.628167764515087</v>
      </c>
      <c r="D6" s="32">
        <v>29170798</v>
      </c>
      <c r="E6" s="53">
        <f t="shared" ref="E6:E28" si="1">D6*100/96321157</f>
        <v>30.284933142985398</v>
      </c>
      <c r="F6" s="32">
        <v>35912802</v>
      </c>
      <c r="G6" s="54">
        <f t="shared" ref="G6:G28" si="2">F6*100/118207850</f>
        <v>30.381063524968944</v>
      </c>
      <c r="H6" s="32">
        <v>40235142</v>
      </c>
      <c r="I6" s="55">
        <f t="shared" ref="I6:I28" si="3">H6*100/137601800</f>
        <v>29.240273019684334</v>
      </c>
    </row>
    <row r="7" spans="1:9" ht="25.5">
      <c r="A7" s="31" t="s">
        <v>7</v>
      </c>
      <c r="B7" s="32">
        <v>23622927</v>
      </c>
      <c r="C7" s="52">
        <f t="shared" si="0"/>
        <v>29.047186385881169</v>
      </c>
      <c r="D7" s="32">
        <v>32772583</v>
      </c>
      <c r="E7" s="53">
        <f t="shared" si="1"/>
        <v>34.024282951667615</v>
      </c>
      <c r="F7" s="32">
        <v>40589834</v>
      </c>
      <c r="G7" s="54">
        <f t="shared" si="2"/>
        <v>34.337680619349733</v>
      </c>
      <c r="H7" s="32">
        <v>55573078</v>
      </c>
      <c r="I7" s="55">
        <f t="shared" si="3"/>
        <v>40.386883020425607</v>
      </c>
    </row>
    <row r="8" spans="1:9" ht="38.25">
      <c r="A8" s="34" t="s">
        <v>8</v>
      </c>
      <c r="B8" s="32">
        <v>12660689</v>
      </c>
      <c r="C8" s="52">
        <f t="shared" si="0"/>
        <v>15.567816518108677</v>
      </c>
      <c r="D8" s="32">
        <v>9564873</v>
      </c>
      <c r="E8" s="53">
        <f t="shared" si="1"/>
        <v>9.9301890653161493</v>
      </c>
      <c r="F8" s="32">
        <v>13908525</v>
      </c>
      <c r="G8" s="54">
        <f t="shared" si="2"/>
        <v>11.766160200020558</v>
      </c>
      <c r="H8" s="32">
        <v>17348675</v>
      </c>
      <c r="I8" s="55">
        <f t="shared" si="3"/>
        <v>12.607883763148447</v>
      </c>
    </row>
    <row r="9" spans="1:9" ht="38.25">
      <c r="A9" s="34" t="s">
        <v>9</v>
      </c>
      <c r="B9" s="32">
        <v>2693139</v>
      </c>
      <c r="C9" s="52">
        <f t="shared" si="0"/>
        <v>3.3115333462312111</v>
      </c>
      <c r="D9" s="32">
        <v>5525767</v>
      </c>
      <c r="E9" s="53">
        <f t="shared" si="1"/>
        <v>5.7368154329790704</v>
      </c>
      <c r="F9" s="32">
        <v>4550053</v>
      </c>
      <c r="G9" s="54">
        <f t="shared" si="2"/>
        <v>3.8491969864945519</v>
      </c>
      <c r="H9" s="32">
        <v>1085099</v>
      </c>
      <c r="I9" s="55">
        <f t="shared" si="3"/>
        <v>0.78857907382025527</v>
      </c>
    </row>
    <row r="10" spans="1:9" ht="38.25">
      <c r="A10" s="35" t="s">
        <v>10</v>
      </c>
      <c r="B10" s="32">
        <v>867498</v>
      </c>
      <c r="C10" s="52">
        <f t="shared" si="0"/>
        <v>1.0666915279118097</v>
      </c>
      <c r="D10" s="32">
        <v>544041</v>
      </c>
      <c r="E10" s="53">
        <f t="shared" si="1"/>
        <v>0.56481983496107713</v>
      </c>
      <c r="F10" s="32">
        <v>1077269</v>
      </c>
      <c r="G10" s="54">
        <f t="shared" si="2"/>
        <v>0.91133456872788055</v>
      </c>
      <c r="H10" s="32">
        <v>1377015</v>
      </c>
      <c r="I10" s="55">
        <f t="shared" si="3"/>
        <v>1.0007245544753047</v>
      </c>
    </row>
    <row r="11" spans="1:9" ht="38.25">
      <c r="A11" s="36" t="s">
        <v>11</v>
      </c>
      <c r="B11" s="32">
        <v>1859262</v>
      </c>
      <c r="C11" s="52">
        <f t="shared" si="0"/>
        <v>2.2861828195204681</v>
      </c>
      <c r="D11" s="32">
        <v>4554853</v>
      </c>
      <c r="E11" s="53">
        <f t="shared" si="1"/>
        <v>4.7288188201476853</v>
      </c>
      <c r="F11" s="32">
        <v>4061241</v>
      </c>
      <c r="G11" s="54">
        <f t="shared" si="2"/>
        <v>3.4356779181754851</v>
      </c>
      <c r="H11" s="32">
        <v>16528891</v>
      </c>
      <c r="I11" s="55">
        <f t="shared" si="3"/>
        <v>12.012118300778042</v>
      </c>
    </row>
    <row r="12" spans="1:9" ht="51">
      <c r="A12" s="36" t="s">
        <v>12</v>
      </c>
      <c r="B12" s="32">
        <v>3400197</v>
      </c>
      <c r="C12" s="52">
        <f t="shared" si="0"/>
        <v>4.1809448933958944</v>
      </c>
      <c r="D12" s="32">
        <v>1026833</v>
      </c>
      <c r="E12" s="53">
        <f t="shared" si="1"/>
        <v>1.0660513556746416</v>
      </c>
      <c r="F12" s="32">
        <v>2075627</v>
      </c>
      <c r="G12" s="54">
        <f t="shared" si="2"/>
        <v>1.755912995625925</v>
      </c>
      <c r="H12" s="32">
        <v>4104008</v>
      </c>
      <c r="I12" s="55">
        <f t="shared" si="3"/>
        <v>2.9825249379005219</v>
      </c>
    </row>
    <row r="13" spans="1:9" ht="25.5">
      <c r="A13" s="35" t="s">
        <v>13</v>
      </c>
      <c r="B13" s="32">
        <v>611103</v>
      </c>
      <c r="C13" s="52">
        <f t="shared" si="0"/>
        <v>0.75142351081096503</v>
      </c>
      <c r="D13" s="32">
        <v>1394888</v>
      </c>
      <c r="E13" s="53">
        <f t="shared" si="1"/>
        <v>1.4481636677184018</v>
      </c>
      <c r="F13" s="32">
        <v>1258584</v>
      </c>
      <c r="G13" s="54">
        <f t="shared" si="2"/>
        <v>1.0647211669952545</v>
      </c>
      <c r="H13" s="32">
        <v>1621777</v>
      </c>
      <c r="I13" s="55">
        <f t="shared" si="3"/>
        <v>1.1786015880606213</v>
      </c>
    </row>
    <row r="14" spans="1:9" ht="38.25">
      <c r="A14" s="34" t="s">
        <v>14</v>
      </c>
      <c r="B14" s="32">
        <v>1531039</v>
      </c>
      <c r="C14" s="52">
        <f t="shared" si="0"/>
        <v>1.8825937699021429</v>
      </c>
      <c r="D14" s="32">
        <v>10161</v>
      </c>
      <c r="E14" s="53">
        <f t="shared" si="1"/>
        <v>1.0549084247399561E-2</v>
      </c>
      <c r="F14" s="32">
        <v>13658535</v>
      </c>
      <c r="G14" s="54">
        <f t="shared" si="2"/>
        <v>11.554676783310077</v>
      </c>
      <c r="H14" s="32">
        <v>13507613</v>
      </c>
      <c r="I14" s="55">
        <f t="shared" si="3"/>
        <v>9.8164508022424126</v>
      </c>
    </row>
    <row r="15" spans="1:9" ht="25.5">
      <c r="A15" s="31" t="s">
        <v>15</v>
      </c>
      <c r="B15" s="32">
        <v>31981178</v>
      </c>
      <c r="C15" s="52">
        <f t="shared" si="0"/>
        <v>39.324645849603748</v>
      </c>
      <c r="D15" s="32">
        <v>34377776</v>
      </c>
      <c r="E15" s="53">
        <f t="shared" si="1"/>
        <v>35.690783905346983</v>
      </c>
      <c r="F15" s="32">
        <v>41705214</v>
      </c>
      <c r="G15" s="54">
        <f t="shared" si="2"/>
        <v>35.28125585568133</v>
      </c>
      <c r="H15" s="32">
        <v>41793580</v>
      </c>
      <c r="I15" s="55">
        <f t="shared" si="3"/>
        <v>30.372843959890059</v>
      </c>
    </row>
    <row r="16" spans="1:9" ht="38.25">
      <c r="A16" s="34" t="s">
        <v>16</v>
      </c>
      <c r="B16" s="32">
        <v>60090</v>
      </c>
      <c r="C16" s="52">
        <f t="shared" si="0"/>
        <v>7.3887771397998195E-2</v>
      </c>
      <c r="D16" s="32">
        <v>207835</v>
      </c>
      <c r="E16" s="53">
        <f t="shared" si="1"/>
        <v>0.21577294799313923</v>
      </c>
      <c r="F16" s="32">
        <v>62127</v>
      </c>
      <c r="G16" s="54">
        <f t="shared" si="2"/>
        <v>5.255742321681682E-2</v>
      </c>
      <c r="H16" s="32">
        <v>79489</v>
      </c>
      <c r="I16" s="55">
        <f t="shared" si="3"/>
        <v>5.7767412926284394E-2</v>
      </c>
    </row>
    <row r="17" spans="1:9" ht="25.5">
      <c r="A17" s="34" t="s">
        <v>17</v>
      </c>
      <c r="B17" s="32">
        <v>873436</v>
      </c>
      <c r="C17" s="52">
        <f t="shared" si="0"/>
        <v>1.0739930021431512</v>
      </c>
      <c r="D17" s="32">
        <v>1130536</v>
      </c>
      <c r="E17" s="53">
        <f t="shared" si="1"/>
        <v>1.1737151371634791</v>
      </c>
      <c r="F17" s="32">
        <v>1137833</v>
      </c>
      <c r="G17" s="54">
        <f t="shared" si="2"/>
        <v>0.96256974473353507</v>
      </c>
      <c r="H17" s="32">
        <v>1071847</v>
      </c>
      <c r="I17" s="55">
        <f t="shared" si="3"/>
        <v>0.77894838584960369</v>
      </c>
    </row>
    <row r="18" spans="1:9" ht="25.5">
      <c r="A18" s="34" t="s">
        <v>18</v>
      </c>
      <c r="B18" s="32">
        <v>111069</v>
      </c>
      <c r="C18" s="52">
        <f t="shared" si="0"/>
        <v>0.13657248928947016</v>
      </c>
      <c r="D18" s="32">
        <v>108912</v>
      </c>
      <c r="E18" s="53">
        <f t="shared" si="1"/>
        <v>0.11307173147847466</v>
      </c>
      <c r="F18" s="32">
        <v>475638</v>
      </c>
      <c r="G18" s="54">
        <f t="shared" si="2"/>
        <v>0.4023742924010546</v>
      </c>
      <c r="H18" s="32">
        <v>607942</v>
      </c>
      <c r="I18" s="55">
        <f t="shared" si="3"/>
        <v>0.44181253442905544</v>
      </c>
    </row>
    <row r="19" spans="1:9">
      <c r="A19" s="36" t="s">
        <v>19</v>
      </c>
      <c r="B19" s="32">
        <v>5427770</v>
      </c>
      <c r="C19" s="52">
        <f t="shared" si="0"/>
        <v>6.6740860203180672</v>
      </c>
      <c r="D19" s="32">
        <v>6534505</v>
      </c>
      <c r="E19" s="53">
        <f t="shared" si="1"/>
        <v>6.7840806771039928</v>
      </c>
      <c r="F19" s="32">
        <v>6445009</v>
      </c>
      <c r="G19" s="54">
        <f t="shared" si="2"/>
        <v>5.4522681869266716</v>
      </c>
      <c r="H19" s="32">
        <v>7473795</v>
      </c>
      <c r="I19" s="55">
        <f t="shared" si="3"/>
        <v>5.4314660127992509</v>
      </c>
    </row>
    <row r="20" spans="1:9" ht="38.25">
      <c r="A20" s="34" t="s">
        <v>20</v>
      </c>
      <c r="B20" s="32">
        <v>4632417</v>
      </c>
      <c r="C20" s="52">
        <f t="shared" si="0"/>
        <v>5.6961053139657283</v>
      </c>
      <c r="D20" s="32">
        <v>6546616</v>
      </c>
      <c r="E20" s="53">
        <f t="shared" si="1"/>
        <v>6.7966542386944129</v>
      </c>
      <c r="F20" s="32">
        <v>9342637</v>
      </c>
      <c r="G20" s="54">
        <f t="shared" si="2"/>
        <v>7.9035673180757451</v>
      </c>
      <c r="H20" s="32">
        <v>12636756</v>
      </c>
      <c r="I20" s="55">
        <f t="shared" si="3"/>
        <v>9.1835688195939298</v>
      </c>
    </row>
    <row r="21" spans="1:9" ht="25.5">
      <c r="A21" s="34" t="s">
        <v>21</v>
      </c>
      <c r="B21" s="32">
        <v>3741800</v>
      </c>
      <c r="C21" s="52">
        <f t="shared" si="0"/>
        <v>4.6009862375941033</v>
      </c>
      <c r="D21" s="32">
        <v>4499447</v>
      </c>
      <c r="E21" s="53">
        <f t="shared" si="1"/>
        <v>4.6712966705746695</v>
      </c>
      <c r="F21" s="32">
        <v>4783963</v>
      </c>
      <c r="G21" s="54">
        <f t="shared" si="2"/>
        <v>4.047077245715915</v>
      </c>
      <c r="H21" s="32">
        <v>4438418</v>
      </c>
      <c r="I21" s="55">
        <f t="shared" si="3"/>
        <v>3.2255522820195668</v>
      </c>
    </row>
    <row r="22" spans="1:9">
      <c r="A22" s="34" t="s">
        <v>22</v>
      </c>
      <c r="B22" s="32">
        <v>2432961</v>
      </c>
      <c r="C22" s="52">
        <f t="shared" si="0"/>
        <v>2.9916136826134978</v>
      </c>
      <c r="D22" s="32">
        <v>2457188</v>
      </c>
      <c r="E22" s="53">
        <f t="shared" si="1"/>
        <v>2.5510366325853</v>
      </c>
      <c r="F22" s="32">
        <v>2174440</v>
      </c>
      <c r="G22" s="54">
        <f t="shared" si="2"/>
        <v>1.8395055827510609</v>
      </c>
      <c r="H22" s="32">
        <v>2326515</v>
      </c>
      <c r="I22" s="55">
        <f t="shared" si="3"/>
        <v>1.690759132511348</v>
      </c>
    </row>
    <row r="23" spans="1:9" ht="25.5">
      <c r="A23" s="34" t="s">
        <v>23</v>
      </c>
      <c r="B23" s="32">
        <v>809668</v>
      </c>
      <c r="C23" s="52">
        <f t="shared" si="0"/>
        <v>0.99558269416332834</v>
      </c>
      <c r="D23" s="32">
        <v>551643</v>
      </c>
      <c r="E23" s="53">
        <f t="shared" si="1"/>
        <v>0.57271218201832852</v>
      </c>
      <c r="F23" s="32">
        <v>684356</v>
      </c>
      <c r="G23" s="54">
        <f t="shared" si="2"/>
        <v>0.57894293822279996</v>
      </c>
      <c r="H23" s="32">
        <v>720709</v>
      </c>
      <c r="I23" s="55">
        <f t="shared" si="3"/>
        <v>0.52376422401451139</v>
      </c>
    </row>
    <row r="24" spans="1:9" ht="25.5">
      <c r="A24" s="34" t="s">
        <v>24</v>
      </c>
      <c r="B24" s="32">
        <v>1390092</v>
      </c>
      <c r="C24" s="52">
        <f t="shared" si="0"/>
        <v>1.7092827411913147</v>
      </c>
      <c r="D24" s="32">
        <v>1318497</v>
      </c>
      <c r="E24" s="53">
        <f t="shared" si="1"/>
        <v>1.3688550273539593</v>
      </c>
      <c r="F24" s="32">
        <v>1558863</v>
      </c>
      <c r="G24" s="54">
        <f t="shared" si="2"/>
        <v>1.3187474435919442</v>
      </c>
      <c r="H24" s="32">
        <v>1701958</v>
      </c>
      <c r="I24" s="55">
        <f t="shared" si="3"/>
        <v>1.2368719013850109</v>
      </c>
    </row>
    <row r="25" spans="1:9">
      <c r="A25" s="34" t="s">
        <v>25</v>
      </c>
      <c r="B25" s="32">
        <v>1311538</v>
      </c>
      <c r="C25" s="52">
        <f t="shared" si="0"/>
        <v>1.6126912951204486</v>
      </c>
      <c r="D25" s="32">
        <v>1302787</v>
      </c>
      <c r="E25" s="53">
        <f t="shared" si="1"/>
        <v>1.3525450073237804</v>
      </c>
      <c r="F25" s="32">
        <v>1456448</v>
      </c>
      <c r="G25" s="54">
        <f t="shared" si="2"/>
        <v>1.2321076815118455</v>
      </c>
      <c r="H25" s="32">
        <v>1081215</v>
      </c>
      <c r="I25" s="55">
        <f t="shared" si="3"/>
        <v>0.78575643632568759</v>
      </c>
    </row>
    <row r="26" spans="1:9" ht="25.5">
      <c r="A26" s="34" t="s">
        <v>26</v>
      </c>
      <c r="B26" s="32">
        <v>671679</v>
      </c>
      <c r="C26" s="52">
        <f t="shared" si="0"/>
        <v>0.82590887676545233</v>
      </c>
      <c r="D26" s="32">
        <v>1252834</v>
      </c>
      <c r="E26" s="53">
        <f t="shared" si="1"/>
        <v>1.300684126956656</v>
      </c>
      <c r="F26" s="32">
        <v>1664891</v>
      </c>
      <c r="G26" s="54">
        <f t="shared" si="2"/>
        <v>1.4084436862695666</v>
      </c>
      <c r="H26" s="32">
        <v>1123413</v>
      </c>
      <c r="I26" s="55">
        <f t="shared" si="3"/>
        <v>0.81642318632459754</v>
      </c>
    </row>
    <row r="27" spans="1:9" ht="25.5">
      <c r="A27" s="34" t="s">
        <v>27</v>
      </c>
      <c r="B27" s="32">
        <v>1548757</v>
      </c>
      <c r="C27" s="52">
        <f t="shared" si="0"/>
        <v>1.9043801492269843</v>
      </c>
      <c r="D27" s="32">
        <v>1738309</v>
      </c>
      <c r="E27" s="53">
        <f t="shared" si="1"/>
        <v>1.8047011208555146</v>
      </c>
      <c r="F27" s="32">
        <v>1860726</v>
      </c>
      <c r="G27" s="54">
        <f t="shared" si="2"/>
        <v>1.5741137327174126</v>
      </c>
      <c r="H27" s="32">
        <v>1859061</v>
      </c>
      <c r="I27" s="55">
        <f t="shared" si="3"/>
        <v>1.3510440997138118</v>
      </c>
    </row>
    <row r="28" spans="1:9" ht="51">
      <c r="A28" s="38" t="s">
        <v>28</v>
      </c>
      <c r="B28" s="39">
        <v>8969901</v>
      </c>
      <c r="C28" s="56">
        <f t="shared" si="0"/>
        <v>11.029555575814202</v>
      </c>
      <c r="D28" s="39">
        <v>6728667</v>
      </c>
      <c r="E28" s="41">
        <f t="shared" si="1"/>
        <v>6.9856584052452773</v>
      </c>
      <c r="F28" s="39">
        <v>10058283</v>
      </c>
      <c r="G28" s="57">
        <f t="shared" si="2"/>
        <v>8.5089805795469591</v>
      </c>
      <c r="H28" s="39">
        <v>6672462</v>
      </c>
      <c r="I28" s="58">
        <f t="shared" si="3"/>
        <v>4.8491095319974011</v>
      </c>
    </row>
    <row r="29" spans="1:9">
      <c r="A29" s="34"/>
      <c r="B29" s="42"/>
      <c r="C29" s="33"/>
      <c r="D29" s="42"/>
      <c r="E29" s="33"/>
      <c r="F29" s="42"/>
      <c r="G29" s="33"/>
    </row>
    <row r="30" spans="1:9">
      <c r="A30" s="164"/>
      <c r="B30" s="164"/>
      <c r="C30" s="164"/>
      <c r="D30" s="164"/>
      <c r="E30" s="164"/>
      <c r="F30" s="164"/>
      <c r="G30" s="164"/>
    </row>
    <row r="31" spans="1:9">
      <c r="A31" s="34"/>
      <c r="B31" s="42"/>
      <c r="C31" s="33"/>
      <c r="D31" s="42"/>
      <c r="E31" s="33"/>
      <c r="F31" s="42"/>
      <c r="G31" s="33"/>
    </row>
    <row r="32" spans="1:9">
      <c r="A32" s="34"/>
      <c r="B32" s="42"/>
      <c r="C32" s="33"/>
      <c r="D32" s="42"/>
      <c r="E32" s="33"/>
      <c r="F32" s="42"/>
      <c r="G32" s="33"/>
    </row>
    <row r="33" spans="1:7">
      <c r="A33" s="34"/>
      <c r="B33" s="42"/>
      <c r="C33" s="33"/>
      <c r="D33" s="42"/>
      <c r="E33" s="33"/>
      <c r="F33" s="42"/>
      <c r="G33" s="33"/>
    </row>
    <row r="34" spans="1:7">
      <c r="A34" s="34"/>
      <c r="B34" s="42"/>
      <c r="C34" s="33"/>
      <c r="D34" s="42"/>
      <c r="E34" s="33"/>
      <c r="F34" s="42"/>
      <c r="G34" s="33"/>
    </row>
    <row r="35" spans="1:7">
      <c r="A35" s="34"/>
      <c r="B35" s="42"/>
      <c r="C35" s="33"/>
      <c r="D35" s="42"/>
      <c r="E35" s="33"/>
      <c r="F35" s="42"/>
      <c r="G35" s="33"/>
    </row>
    <row r="36" spans="1:7">
      <c r="A36" s="34"/>
      <c r="B36" s="42"/>
      <c r="C36" s="33"/>
      <c r="D36" s="42"/>
      <c r="E36" s="33"/>
      <c r="F36" s="42"/>
      <c r="G36" s="33"/>
    </row>
    <row r="37" spans="1:7">
      <c r="A37" s="34"/>
      <c r="B37" s="42"/>
      <c r="C37" s="33"/>
      <c r="D37" s="42"/>
      <c r="E37" s="33"/>
      <c r="F37" s="42"/>
      <c r="G37" s="33"/>
    </row>
    <row r="38" spans="1:7">
      <c r="A38" s="34"/>
      <c r="B38" s="42"/>
      <c r="C38" s="33"/>
      <c r="D38" s="42"/>
      <c r="E38" s="33"/>
      <c r="F38" s="42"/>
      <c r="G38" s="33"/>
    </row>
    <row r="39" spans="1:7">
      <c r="A39" s="34"/>
      <c r="B39" s="42"/>
      <c r="C39" s="33"/>
      <c r="D39" s="42"/>
      <c r="E39" s="33"/>
      <c r="F39" s="42"/>
      <c r="G39" s="33"/>
    </row>
    <row r="40" spans="1:7">
      <c r="A40" s="34"/>
      <c r="B40" s="42"/>
      <c r="C40" s="33"/>
      <c r="D40" s="42"/>
      <c r="E40" s="33"/>
      <c r="F40" s="42"/>
      <c r="G40" s="33"/>
    </row>
    <row r="41" spans="1:7">
      <c r="A41" s="34"/>
      <c r="B41" s="42"/>
      <c r="C41" s="33"/>
      <c r="D41" s="42"/>
      <c r="E41" s="33"/>
      <c r="F41" s="42"/>
      <c r="G41" s="33"/>
    </row>
    <row r="42" spans="1:7">
      <c r="A42" s="34"/>
      <c r="B42" s="42"/>
      <c r="C42" s="33"/>
      <c r="D42" s="42"/>
      <c r="E42" s="33"/>
      <c r="F42" s="42"/>
      <c r="G42" s="33"/>
    </row>
    <row r="43" spans="1:7">
      <c r="A43" s="34"/>
      <c r="B43" s="42"/>
      <c r="C43" s="33"/>
      <c r="D43" s="42"/>
      <c r="E43" s="33"/>
      <c r="F43" s="42"/>
      <c r="G43" s="33"/>
    </row>
    <row r="44" spans="1:7">
      <c r="A44" s="34"/>
      <c r="B44" s="42"/>
      <c r="C44" s="33"/>
      <c r="D44" s="42"/>
      <c r="E44" s="33"/>
      <c r="F44" s="42"/>
      <c r="G44" s="33"/>
    </row>
    <row r="45" spans="1:7">
      <c r="A45" s="34"/>
      <c r="B45" s="42"/>
      <c r="C45" s="33"/>
      <c r="D45" s="42"/>
      <c r="E45" s="33"/>
      <c r="F45" s="42"/>
      <c r="G45" s="33"/>
    </row>
    <row r="46" spans="1:7">
      <c r="A46" s="7"/>
      <c r="B46" s="2"/>
      <c r="C46" s="2"/>
      <c r="D46" s="2"/>
      <c r="E46" s="2"/>
      <c r="F46" s="2"/>
      <c r="G46" s="2"/>
    </row>
    <row r="47" spans="1:7">
      <c r="A47" s="7"/>
      <c r="B47" s="2"/>
      <c r="C47" s="2"/>
      <c r="D47" s="2"/>
      <c r="E47" s="2"/>
      <c r="F47" s="2"/>
      <c r="G47" s="2"/>
    </row>
    <row r="48" spans="1:7">
      <c r="A48" s="7"/>
      <c r="B48" s="2"/>
      <c r="C48" s="2"/>
      <c r="D48" s="2"/>
      <c r="E48" s="2"/>
      <c r="F48" s="2"/>
      <c r="G48" s="2"/>
    </row>
    <row r="49" spans="1:7">
      <c r="A49" s="7"/>
      <c r="B49" s="2"/>
      <c r="C49" s="2"/>
      <c r="D49" s="2"/>
      <c r="E49" s="2"/>
      <c r="F49" s="2"/>
      <c r="G49" s="2"/>
    </row>
    <row r="50" spans="1:7">
      <c r="A50" s="7"/>
      <c r="B50" s="2"/>
      <c r="C50" s="2"/>
      <c r="D50" s="2"/>
      <c r="E50" s="2"/>
      <c r="F50" s="2"/>
      <c r="G50" s="2"/>
    </row>
    <row r="51" spans="1:7">
      <c r="A51" s="7"/>
      <c r="B51" s="2"/>
      <c r="C51" s="2"/>
      <c r="D51" s="2"/>
      <c r="E51" s="2"/>
      <c r="F51" s="2"/>
      <c r="G51" s="2"/>
    </row>
    <row r="52" spans="1:7">
      <c r="A52" s="7"/>
      <c r="B52" s="2"/>
      <c r="C52" s="2"/>
      <c r="D52" s="2"/>
      <c r="E52" s="2"/>
      <c r="F52" s="2"/>
      <c r="G52" s="2"/>
    </row>
    <row r="53" spans="1:7">
      <c r="A53" s="7"/>
      <c r="B53" s="2"/>
      <c r="C53" s="2"/>
      <c r="D53" s="2"/>
      <c r="E53" s="2"/>
      <c r="F53" s="2"/>
      <c r="G53" s="2"/>
    </row>
    <row r="54" spans="1:7">
      <c r="A54" s="7"/>
      <c r="B54" s="2"/>
      <c r="C54" s="2"/>
      <c r="D54" s="2"/>
      <c r="E54" s="2"/>
      <c r="F54" s="2"/>
      <c r="G54" s="2"/>
    </row>
  </sheetData>
  <mergeCells count="3">
    <mergeCell ref="A30:G30"/>
    <mergeCell ref="A2:I2"/>
    <mergeCell ref="A1:I1"/>
  </mergeCells>
  <phoneticPr fontId="12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52"/>
  <sheetViews>
    <sheetView workbookViewId="0">
      <selection sqref="A1:IV65536"/>
    </sheetView>
  </sheetViews>
  <sheetFormatPr defaultRowHeight="12.75"/>
  <cols>
    <col min="1" max="1" width="31.42578125" style="3" customWidth="1"/>
    <col min="2" max="2" width="12.42578125" style="4" customWidth="1"/>
    <col min="3" max="3" width="12.7109375" style="5" customWidth="1"/>
    <col min="4" max="7" width="9.140625" style="2"/>
    <col min="8" max="8" width="11.5703125" style="2" customWidth="1"/>
    <col min="9" max="16384" width="9.140625" style="2"/>
  </cols>
  <sheetData>
    <row r="1" spans="1:4">
      <c r="A1" s="166" t="s">
        <v>135</v>
      </c>
      <c r="B1" s="166"/>
      <c r="C1" s="166"/>
    </row>
    <row r="2" spans="1:4" s="1" customFormat="1">
      <c r="B2" s="3"/>
      <c r="C2" s="44"/>
    </row>
    <row r="3" spans="1:4" s="26" customFormat="1" ht="63.75">
      <c r="A3" s="11"/>
      <c r="B3" s="22" t="s">
        <v>86</v>
      </c>
      <c r="C3" s="25" t="s">
        <v>2</v>
      </c>
      <c r="D3" s="59"/>
    </row>
    <row r="4" spans="1:4" ht="38.25">
      <c r="A4" s="60" t="s">
        <v>131</v>
      </c>
      <c r="B4" s="28">
        <v>145062729</v>
      </c>
      <c r="C4" s="61">
        <v>100</v>
      </c>
    </row>
    <row r="5" spans="1:4">
      <c r="A5" s="62" t="s">
        <v>42</v>
      </c>
      <c r="B5" s="63"/>
      <c r="C5" s="64"/>
    </row>
    <row r="6" spans="1:4">
      <c r="A6" s="65" t="s">
        <v>43</v>
      </c>
      <c r="B6" s="63">
        <v>38709</v>
      </c>
      <c r="C6" s="64">
        <f>B6*100/145062729</f>
        <v>2.6684318064911079E-2</v>
      </c>
    </row>
    <row r="7" spans="1:4" ht="25.5">
      <c r="A7" s="65" t="s">
        <v>44</v>
      </c>
      <c r="B7" s="63">
        <v>8165324</v>
      </c>
      <c r="C7" s="64">
        <f t="shared" ref="C7:C35" si="0">B7*100/145062729</f>
        <v>5.628822824641607</v>
      </c>
    </row>
    <row r="8" spans="1:4" ht="25.5">
      <c r="A8" s="65" t="s">
        <v>45</v>
      </c>
      <c r="B8" s="63">
        <v>34660761</v>
      </c>
      <c r="C8" s="64">
        <f t="shared" si="0"/>
        <v>23.893636386779956</v>
      </c>
    </row>
    <row r="9" spans="1:4" ht="25.5">
      <c r="A9" s="65" t="s">
        <v>74</v>
      </c>
      <c r="B9" s="63">
        <v>18749739</v>
      </c>
      <c r="C9" s="64">
        <f t="shared" si="0"/>
        <v>12.925262835776376</v>
      </c>
    </row>
    <row r="10" spans="1:4" ht="25.5">
      <c r="A10" s="66" t="s">
        <v>46</v>
      </c>
      <c r="B10" s="63">
        <v>614814</v>
      </c>
      <c r="C10" s="64">
        <f t="shared" si="0"/>
        <v>0.42382630206825905</v>
      </c>
    </row>
    <row r="11" spans="1:4">
      <c r="A11" s="65" t="s">
        <v>47</v>
      </c>
      <c r="B11" s="63">
        <v>2756241</v>
      </c>
      <c r="C11" s="64">
        <f t="shared" si="0"/>
        <v>1.9000338812045925</v>
      </c>
    </row>
    <row r="12" spans="1:4" ht="38.25">
      <c r="A12" s="65" t="s">
        <v>49</v>
      </c>
      <c r="B12" s="63">
        <v>5783841</v>
      </c>
      <c r="C12" s="64">
        <f t="shared" si="0"/>
        <v>3.9871309742146104</v>
      </c>
    </row>
    <row r="13" spans="1:4" ht="25.5">
      <c r="A13" s="65" t="s">
        <v>50</v>
      </c>
      <c r="B13" s="63">
        <v>7997552</v>
      </c>
      <c r="C13" s="64">
        <f t="shared" si="0"/>
        <v>5.5131680309144055</v>
      </c>
    </row>
    <row r="14" spans="1:4" ht="51">
      <c r="A14" s="65" t="s">
        <v>51</v>
      </c>
      <c r="B14" s="63">
        <v>12115012</v>
      </c>
      <c r="C14" s="64">
        <f t="shared" si="0"/>
        <v>8.3515676862800508</v>
      </c>
    </row>
    <row r="15" spans="1:4" ht="38.25">
      <c r="A15" s="65" t="s">
        <v>52</v>
      </c>
      <c r="B15" s="67">
        <v>7283456</v>
      </c>
      <c r="C15" s="64">
        <f t="shared" si="0"/>
        <v>5.0209009924251458</v>
      </c>
    </row>
    <row r="16" spans="1:4">
      <c r="A16" s="65" t="s">
        <v>53</v>
      </c>
      <c r="B16" s="67">
        <v>2122315</v>
      </c>
      <c r="C16" s="64">
        <f t="shared" si="0"/>
        <v>1.4630325891635474</v>
      </c>
    </row>
    <row r="17" spans="1:4">
      <c r="A17" s="65" t="s">
        <v>54</v>
      </c>
      <c r="B17" s="67">
        <v>1903781</v>
      </c>
      <c r="C17" s="64">
        <f t="shared" si="0"/>
        <v>1.3123846580881571</v>
      </c>
    </row>
    <row r="18" spans="1:4" ht="25.5">
      <c r="A18" s="65" t="s">
        <v>56</v>
      </c>
      <c r="B18" s="67">
        <v>56414</v>
      </c>
      <c r="C18" s="64">
        <f t="shared" si="0"/>
        <v>3.8889382813141478E-2</v>
      </c>
    </row>
    <row r="19" spans="1:4" ht="25.5">
      <c r="A19" s="65" t="s">
        <v>57</v>
      </c>
      <c r="B19" s="67">
        <v>37140</v>
      </c>
      <c r="C19" s="64">
        <f t="shared" si="0"/>
        <v>2.5602717014926696E-2</v>
      </c>
    </row>
    <row r="20" spans="1:4" ht="25.5">
      <c r="A20" s="65" t="s">
        <v>58</v>
      </c>
      <c r="B20" s="67">
        <v>4155639</v>
      </c>
      <c r="C20" s="64">
        <f t="shared" si="0"/>
        <v>2.8647186142485985</v>
      </c>
    </row>
    <row r="21" spans="1:4">
      <c r="A21" s="62" t="s">
        <v>59</v>
      </c>
      <c r="B21" s="67">
        <v>132090</v>
      </c>
      <c r="C21" s="64">
        <f t="shared" si="0"/>
        <v>9.105715914113266E-2</v>
      </c>
    </row>
    <row r="22" spans="1:4">
      <c r="A22" s="65" t="s">
        <v>60</v>
      </c>
      <c r="B22" s="67">
        <v>1522911</v>
      </c>
      <c r="C22" s="64">
        <f t="shared" si="0"/>
        <v>1.0498292776499469</v>
      </c>
    </row>
    <row r="23" spans="1:4">
      <c r="A23" s="65" t="s">
        <v>61</v>
      </c>
      <c r="B23" s="67">
        <v>12917</v>
      </c>
      <c r="C23" s="64">
        <f t="shared" si="0"/>
        <v>8.9044236855629535E-3</v>
      </c>
    </row>
    <row r="24" spans="1:4">
      <c r="A24" s="65" t="s">
        <v>62</v>
      </c>
      <c r="B24" s="67">
        <v>91</v>
      </c>
      <c r="C24" s="64">
        <f t="shared" si="0"/>
        <v>6.2731482185200032E-5</v>
      </c>
    </row>
    <row r="25" spans="1:4">
      <c r="A25" s="62" t="s">
        <v>63</v>
      </c>
      <c r="B25" s="67">
        <v>352604</v>
      </c>
      <c r="C25" s="64">
        <f t="shared" si="0"/>
        <v>0.24307001697176123</v>
      </c>
    </row>
    <row r="26" spans="1:4" ht="25.5">
      <c r="A26" s="65" t="s">
        <v>64</v>
      </c>
      <c r="B26" s="67">
        <v>8951130</v>
      </c>
      <c r="C26" s="64">
        <f t="shared" si="0"/>
        <v>6.1705236498066984</v>
      </c>
      <c r="D26" s="1"/>
    </row>
    <row r="27" spans="1:4" ht="25.5">
      <c r="A27" s="65" t="s">
        <v>65</v>
      </c>
      <c r="B27" s="67">
        <v>12670187</v>
      </c>
      <c r="C27" s="64">
        <f t="shared" si="0"/>
        <v>8.7342814293808022</v>
      </c>
    </row>
    <row r="28" spans="1:4">
      <c r="A28" s="65" t="s">
        <v>66</v>
      </c>
      <c r="B28" s="67">
        <v>2138872</v>
      </c>
      <c r="C28" s="64">
        <f t="shared" si="0"/>
        <v>1.4744462721365184</v>
      </c>
    </row>
    <row r="29" spans="1:4" ht="25.5">
      <c r="A29" s="65" t="s">
        <v>67</v>
      </c>
      <c r="B29" s="67">
        <v>5368805</v>
      </c>
      <c r="C29" s="64">
        <f t="shared" si="0"/>
        <v>3.7010230243221192</v>
      </c>
    </row>
    <row r="30" spans="1:4" ht="25.5">
      <c r="A30" s="65" t="s">
        <v>68</v>
      </c>
      <c r="B30" s="68">
        <v>769469</v>
      </c>
      <c r="C30" s="64">
        <f t="shared" si="0"/>
        <v>0.53043880072048</v>
      </c>
    </row>
    <row r="31" spans="1:4">
      <c r="A31" s="62" t="s">
        <v>69</v>
      </c>
      <c r="B31" s="67">
        <v>1889546</v>
      </c>
      <c r="C31" s="64">
        <f t="shared" si="0"/>
        <v>1.3025716619463295</v>
      </c>
    </row>
    <row r="32" spans="1:4">
      <c r="A32" s="65" t="s">
        <v>22</v>
      </c>
      <c r="B32" s="67">
        <v>1747426</v>
      </c>
      <c r="C32" s="64">
        <f t="shared" si="0"/>
        <v>1.204600252625883</v>
      </c>
    </row>
    <row r="33" spans="1:3" ht="25.5">
      <c r="A33" s="65" t="s">
        <v>70</v>
      </c>
      <c r="B33" s="67">
        <v>779665</v>
      </c>
      <c r="C33" s="64">
        <f t="shared" si="0"/>
        <v>0.53746748415301082</v>
      </c>
    </row>
    <row r="34" spans="1:3" ht="25.5">
      <c r="A34" s="65" t="s">
        <v>71</v>
      </c>
      <c r="B34" s="67">
        <v>1097715</v>
      </c>
      <c r="C34" s="64">
        <f t="shared" si="0"/>
        <v>0.75671746117502037</v>
      </c>
    </row>
    <row r="35" spans="1:3">
      <c r="A35" s="69" t="s">
        <v>72</v>
      </c>
      <c r="B35" s="70">
        <v>1188563</v>
      </c>
      <c r="C35" s="56">
        <f t="shared" si="0"/>
        <v>0.81934416110426267</v>
      </c>
    </row>
    <row r="36" spans="1:3">
      <c r="A36" s="71"/>
      <c r="B36" s="42"/>
      <c r="C36" s="33"/>
    </row>
    <row r="37" spans="1:3">
      <c r="A37" s="71"/>
      <c r="B37" s="42"/>
      <c r="C37" s="33"/>
    </row>
    <row r="38" spans="1:3">
      <c r="A38" s="71"/>
      <c r="B38" s="42"/>
      <c r="C38" s="33"/>
    </row>
    <row r="39" spans="1:3">
      <c r="A39" s="71"/>
      <c r="B39" s="42"/>
      <c r="C39" s="33"/>
    </row>
    <row r="40" spans="1:3">
      <c r="A40" s="71"/>
      <c r="B40" s="42"/>
      <c r="C40" s="33"/>
    </row>
    <row r="41" spans="1:3">
      <c r="A41" s="71"/>
      <c r="B41" s="42"/>
      <c r="C41" s="33"/>
    </row>
    <row r="42" spans="1:3">
      <c r="A42" s="71"/>
      <c r="B42" s="42"/>
      <c r="C42" s="33"/>
    </row>
    <row r="43" spans="1:3">
      <c r="A43" s="71"/>
      <c r="B43" s="42"/>
      <c r="C43" s="33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</sheetData>
  <mergeCells count="1">
    <mergeCell ref="A1:C1"/>
  </mergeCells>
  <phoneticPr fontId="12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41"/>
  <sheetViews>
    <sheetView workbookViewId="0">
      <selection activeCell="D3" sqref="D3"/>
    </sheetView>
  </sheetViews>
  <sheetFormatPr defaultRowHeight="12.75"/>
  <cols>
    <col min="1" max="1" width="42.28515625" style="9" customWidth="1"/>
    <col min="2" max="2" width="13.140625" style="4" customWidth="1"/>
    <col min="3" max="3" width="13.28515625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73"/>
      <c r="B2" s="3"/>
      <c r="C2" s="44"/>
    </row>
    <row r="3" spans="1:4" ht="63.75">
      <c r="A3" s="11"/>
      <c r="B3" s="11" t="s">
        <v>87</v>
      </c>
      <c r="C3" s="13" t="s">
        <v>75</v>
      </c>
      <c r="D3" s="3"/>
    </row>
    <row r="4" spans="1:4" ht="25.5">
      <c r="A4" s="12" t="s">
        <v>132</v>
      </c>
      <c r="B4" s="74">
        <v>158365183</v>
      </c>
      <c r="C4" s="75">
        <v>100</v>
      </c>
    </row>
    <row r="5" spans="1:4">
      <c r="A5" s="9" t="s">
        <v>76</v>
      </c>
      <c r="B5" s="72" t="s">
        <v>73</v>
      </c>
      <c r="C5" s="72" t="s">
        <v>73</v>
      </c>
    </row>
    <row r="6" spans="1:4">
      <c r="A6" s="9" t="s">
        <v>43</v>
      </c>
      <c r="B6" s="67">
        <v>58409</v>
      </c>
      <c r="C6" s="18">
        <f>B6*100/158365183</f>
        <v>3.6882475613342361E-2</v>
      </c>
    </row>
    <row r="7" spans="1:4">
      <c r="A7" s="9" t="s">
        <v>44</v>
      </c>
      <c r="B7" s="67">
        <v>17242001</v>
      </c>
      <c r="C7" s="18">
        <f t="shared" ref="C7:C39" si="0">B7*100/158365183</f>
        <v>10.887494759501525</v>
      </c>
    </row>
    <row r="8" spans="1:4" ht="38.25">
      <c r="A8" s="9" t="s">
        <v>77</v>
      </c>
      <c r="B8" s="67">
        <v>22957627</v>
      </c>
      <c r="C8" s="18">
        <f t="shared" si="0"/>
        <v>14.496637812113033</v>
      </c>
    </row>
    <row r="9" spans="1:4" ht="25.5">
      <c r="A9" s="9" t="s">
        <v>78</v>
      </c>
      <c r="B9" s="67">
        <v>87000</v>
      </c>
      <c r="C9" s="18">
        <f t="shared" si="0"/>
        <v>5.4936317662702412E-2</v>
      </c>
    </row>
    <row r="10" spans="1:4">
      <c r="A10" s="9" t="s">
        <v>74</v>
      </c>
      <c r="B10" s="67">
        <v>14884321</v>
      </c>
      <c r="C10" s="18">
        <f t="shared" si="0"/>
        <v>9.398733179880832</v>
      </c>
    </row>
    <row r="11" spans="1:4">
      <c r="A11" s="9" t="s">
        <v>46</v>
      </c>
      <c r="B11" s="67">
        <v>1327083</v>
      </c>
      <c r="C11" s="18">
        <f t="shared" si="0"/>
        <v>0.83798911784795527</v>
      </c>
    </row>
    <row r="12" spans="1:4">
      <c r="A12" s="9" t="s">
        <v>47</v>
      </c>
      <c r="B12" s="67">
        <v>1814130</v>
      </c>
      <c r="C12" s="18">
        <f t="shared" si="0"/>
        <v>1.1455358846142336</v>
      </c>
    </row>
    <row r="13" spans="1:4" ht="25.5">
      <c r="A13" s="9" t="s">
        <v>48</v>
      </c>
      <c r="B13" s="67">
        <v>951875</v>
      </c>
      <c r="C13" s="18">
        <f t="shared" si="0"/>
        <v>0.60106330316304435</v>
      </c>
    </row>
    <row r="14" spans="1:4" ht="25.5">
      <c r="A14" s="9" t="s">
        <v>49</v>
      </c>
      <c r="B14" s="67">
        <v>1790985</v>
      </c>
      <c r="C14" s="18">
        <f t="shared" si="0"/>
        <v>1.1309209297601734</v>
      </c>
    </row>
    <row r="15" spans="1:4" ht="25.5">
      <c r="A15" s="9" t="s">
        <v>50</v>
      </c>
      <c r="B15" s="67">
        <v>1496694</v>
      </c>
      <c r="C15" s="18">
        <f t="shared" si="0"/>
        <v>0.94509031066506577</v>
      </c>
    </row>
    <row r="16" spans="1:4" ht="51">
      <c r="A16" s="9" t="s">
        <v>51</v>
      </c>
      <c r="B16" s="67">
        <v>17847072</v>
      </c>
      <c r="C16" s="18">
        <f t="shared" si="0"/>
        <v>11.26956800851864</v>
      </c>
    </row>
    <row r="17" spans="1:3">
      <c r="A17" s="9" t="s">
        <v>53</v>
      </c>
      <c r="B17" s="67">
        <v>3248236</v>
      </c>
      <c r="C17" s="18">
        <f t="shared" si="0"/>
        <v>2.0511048820623659</v>
      </c>
    </row>
    <row r="18" spans="1:3" ht="25.5">
      <c r="A18" s="9" t="s">
        <v>52</v>
      </c>
      <c r="B18" s="67">
        <v>31168907</v>
      </c>
      <c r="C18" s="18">
        <f t="shared" si="0"/>
        <v>19.681666392542862</v>
      </c>
    </row>
    <row r="19" spans="1:3" ht="25.5">
      <c r="A19" s="9" t="s">
        <v>81</v>
      </c>
      <c r="B19" s="67">
        <v>169068</v>
      </c>
      <c r="C19" s="18">
        <f t="shared" si="0"/>
        <v>0.10675831442066404</v>
      </c>
    </row>
    <row r="20" spans="1:3">
      <c r="A20" s="9" t="s">
        <v>60</v>
      </c>
      <c r="B20" s="67">
        <v>926160</v>
      </c>
      <c r="C20" s="18">
        <f t="shared" si="0"/>
        <v>0.58482551685618933</v>
      </c>
    </row>
    <row r="21" spans="1:3">
      <c r="A21" s="9" t="s">
        <v>79</v>
      </c>
      <c r="B21" s="67">
        <v>30361</v>
      </c>
      <c r="C21" s="18">
        <f t="shared" si="0"/>
        <v>1.9171511960428829E-2</v>
      </c>
    </row>
    <row r="22" spans="1:3">
      <c r="A22" s="9" t="s">
        <v>62</v>
      </c>
      <c r="B22" s="67">
        <v>98227</v>
      </c>
      <c r="C22" s="18">
        <f t="shared" si="0"/>
        <v>6.2025628448899653E-2</v>
      </c>
    </row>
    <row r="23" spans="1:3">
      <c r="A23" s="9" t="s">
        <v>63</v>
      </c>
      <c r="B23" s="67">
        <v>214340</v>
      </c>
      <c r="C23" s="18">
        <f t="shared" si="0"/>
        <v>0.13534540606693835</v>
      </c>
    </row>
    <row r="24" spans="1:3" ht="38.25">
      <c r="A24" s="9" t="s">
        <v>82</v>
      </c>
      <c r="B24" s="67">
        <v>2271453</v>
      </c>
      <c r="C24" s="18">
        <f t="shared" si="0"/>
        <v>1.4343133742976826</v>
      </c>
    </row>
    <row r="25" spans="1:3" ht="25.5">
      <c r="A25" s="9" t="s">
        <v>83</v>
      </c>
      <c r="B25" s="67">
        <v>6458430</v>
      </c>
      <c r="C25" s="18">
        <f t="shared" si="0"/>
        <v>4.078188069911806</v>
      </c>
    </row>
    <row r="26" spans="1:3" ht="25.5">
      <c r="A26" s="9" t="s">
        <v>65</v>
      </c>
      <c r="B26" s="67">
        <v>7612131</v>
      </c>
      <c r="C26" s="18">
        <f t="shared" si="0"/>
        <v>4.8066947897253405</v>
      </c>
    </row>
    <row r="27" spans="1:3">
      <c r="A27" s="9" t="s">
        <v>66</v>
      </c>
      <c r="B27" s="67">
        <v>799247</v>
      </c>
      <c r="C27" s="18">
        <f t="shared" si="0"/>
        <v>0.50468605842484959</v>
      </c>
    </row>
    <row r="28" spans="1:3">
      <c r="A28" s="9" t="s">
        <v>67</v>
      </c>
      <c r="B28" s="67">
        <v>5002213</v>
      </c>
      <c r="C28" s="18">
        <f t="shared" si="0"/>
        <v>3.1586570389022945</v>
      </c>
    </row>
    <row r="29" spans="1:3">
      <c r="A29" s="9" t="s">
        <v>68</v>
      </c>
      <c r="B29" s="67">
        <v>552160</v>
      </c>
      <c r="C29" s="18">
        <f t="shared" si="0"/>
        <v>0.34866249609928462</v>
      </c>
    </row>
    <row r="30" spans="1:3">
      <c r="A30" s="9" t="s">
        <v>22</v>
      </c>
      <c r="B30" s="67">
        <v>841758</v>
      </c>
      <c r="C30" s="18">
        <f t="shared" si="0"/>
        <v>0.53152971130024207</v>
      </c>
    </row>
    <row r="31" spans="1:3">
      <c r="A31" s="9" t="s">
        <v>80</v>
      </c>
      <c r="B31" s="67">
        <v>161516</v>
      </c>
      <c r="C31" s="18">
        <f t="shared" si="0"/>
        <v>0.10198958946677061</v>
      </c>
    </row>
    <row r="32" spans="1:3" ht="25.5">
      <c r="A32" s="9" t="s">
        <v>84</v>
      </c>
      <c r="B32" s="67">
        <v>331915</v>
      </c>
      <c r="C32" s="18">
        <f t="shared" si="0"/>
        <v>0.2095883664024813</v>
      </c>
    </row>
    <row r="33" spans="1:3">
      <c r="A33" s="9" t="s">
        <v>72</v>
      </c>
      <c r="B33" s="67">
        <v>644144</v>
      </c>
      <c r="C33" s="18">
        <f t="shared" si="0"/>
        <v>0.40674597016694003</v>
      </c>
    </row>
    <row r="34" spans="1:3">
      <c r="A34" s="9" t="s">
        <v>69</v>
      </c>
      <c r="B34" s="76">
        <v>598000</v>
      </c>
      <c r="C34" s="18">
        <f t="shared" si="0"/>
        <v>0.37760825244018442</v>
      </c>
    </row>
    <row r="35" spans="1:3">
      <c r="A35" s="9" t="s">
        <v>54</v>
      </c>
      <c r="B35" s="76">
        <v>786002</v>
      </c>
      <c r="C35" s="18">
        <f t="shared" si="0"/>
        <v>0.49632247764964854</v>
      </c>
    </row>
    <row r="36" spans="1:3">
      <c r="A36" s="9" t="s">
        <v>55</v>
      </c>
      <c r="B36" s="76">
        <v>358027</v>
      </c>
      <c r="C36" s="18">
        <f t="shared" si="0"/>
        <v>0.22607683912441789</v>
      </c>
    </row>
    <row r="37" spans="1:3" ht="25.5">
      <c r="A37" s="9" t="s">
        <v>85</v>
      </c>
      <c r="B37" s="67">
        <v>337338</v>
      </c>
      <c r="C37" s="18">
        <f t="shared" si="0"/>
        <v>0.2130127302034564</v>
      </c>
    </row>
    <row r="38" spans="1:3">
      <c r="A38" s="9" t="s">
        <v>57</v>
      </c>
      <c r="B38" s="67">
        <v>13938</v>
      </c>
      <c r="C38" s="18">
        <f t="shared" si="0"/>
        <v>8.8011769607212204E-3</v>
      </c>
    </row>
    <row r="39" spans="1:3" ht="25.5">
      <c r="A39" s="77" t="s">
        <v>58</v>
      </c>
      <c r="B39" s="70">
        <v>15284415</v>
      </c>
      <c r="C39" s="40">
        <f t="shared" si="0"/>
        <v>9.6513733072249845</v>
      </c>
    </row>
    <row r="40" spans="1:3">
      <c r="B40" s="3"/>
      <c r="C40" s="3"/>
    </row>
    <row r="41" spans="1:3">
      <c r="A41" s="78"/>
      <c r="B41" s="3"/>
      <c r="C41" s="3"/>
    </row>
  </sheetData>
  <mergeCells count="1">
    <mergeCell ref="A1:C1"/>
  </mergeCells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D3" sqref="D3"/>
    </sheetView>
  </sheetViews>
  <sheetFormatPr defaultRowHeight="12.75"/>
  <cols>
    <col min="1" max="1" width="42.28515625" style="4" customWidth="1"/>
    <col min="2" max="2" width="13.140625" style="4" customWidth="1"/>
    <col min="3" max="3" width="13.28515625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1"/>
      <c r="B2" s="3"/>
      <c r="C2" s="44"/>
    </row>
    <row r="3" spans="1:4" ht="63.75">
      <c r="A3" s="11"/>
      <c r="B3" s="22" t="s">
        <v>88</v>
      </c>
      <c r="C3" s="25" t="s">
        <v>75</v>
      </c>
      <c r="D3" s="3"/>
    </row>
    <row r="4" spans="1:4" ht="25.5">
      <c r="A4" s="79" t="s">
        <v>131</v>
      </c>
      <c r="B4" s="80">
        <v>230340713</v>
      </c>
      <c r="C4" s="49">
        <v>100</v>
      </c>
    </row>
    <row r="5" spans="1:4">
      <c r="A5" s="81" t="s">
        <v>89</v>
      </c>
      <c r="B5" s="72" t="s">
        <v>73</v>
      </c>
      <c r="C5" s="72" t="s">
        <v>73</v>
      </c>
    </row>
    <row r="6" spans="1:4">
      <c r="A6" s="81" t="s">
        <v>43</v>
      </c>
      <c r="B6" s="82">
        <v>51544</v>
      </c>
      <c r="C6" s="53">
        <f>B6*100/230340713</f>
        <v>2.2377285946839975E-2</v>
      </c>
    </row>
    <row r="7" spans="1:4">
      <c r="A7" s="81" t="s">
        <v>44</v>
      </c>
      <c r="B7" s="82">
        <v>10418111</v>
      </c>
      <c r="C7" s="53">
        <f t="shared" ref="C7:C38" si="0">B7*100/230340713</f>
        <v>4.5229134113169129</v>
      </c>
    </row>
    <row r="8" spans="1:4" ht="38.25">
      <c r="A8" s="81" t="s">
        <v>77</v>
      </c>
      <c r="B8" s="82">
        <v>15172099</v>
      </c>
      <c r="C8" s="53">
        <f t="shared" si="0"/>
        <v>6.5868073439539971</v>
      </c>
    </row>
    <row r="9" spans="1:4" ht="25.5">
      <c r="A9" s="81" t="s">
        <v>78</v>
      </c>
      <c r="B9" s="82">
        <v>64033</v>
      </c>
      <c r="C9" s="53">
        <f t="shared" si="0"/>
        <v>2.7799254055447854E-2</v>
      </c>
    </row>
    <row r="10" spans="1:4">
      <c r="A10" s="81" t="s">
        <v>74</v>
      </c>
      <c r="B10" s="82">
        <v>17393351</v>
      </c>
      <c r="C10" s="53">
        <f t="shared" si="0"/>
        <v>7.5511405575965203</v>
      </c>
    </row>
    <row r="11" spans="1:4">
      <c r="A11" s="81" t="s">
        <v>46</v>
      </c>
      <c r="B11" s="82">
        <v>175787</v>
      </c>
      <c r="C11" s="53">
        <f t="shared" si="0"/>
        <v>7.6316078781956356E-2</v>
      </c>
    </row>
    <row r="12" spans="1:4">
      <c r="A12" s="81" t="s">
        <v>47</v>
      </c>
      <c r="B12" s="82">
        <v>2490254</v>
      </c>
      <c r="C12" s="53">
        <f t="shared" si="0"/>
        <v>1.0811176051191611</v>
      </c>
    </row>
    <row r="13" spans="1:4" ht="25.5">
      <c r="A13" s="81" t="s">
        <v>49</v>
      </c>
      <c r="B13" s="82">
        <v>4023479</v>
      </c>
      <c r="C13" s="53">
        <f t="shared" si="0"/>
        <v>1.7467511268839391</v>
      </c>
    </row>
    <row r="14" spans="1:4" ht="25.5">
      <c r="A14" s="81" t="s">
        <v>50</v>
      </c>
      <c r="B14" s="82">
        <v>2197551</v>
      </c>
      <c r="C14" s="53">
        <f t="shared" si="0"/>
        <v>0.95404367355587716</v>
      </c>
    </row>
    <row r="15" spans="1:4" ht="51">
      <c r="A15" s="81" t="s">
        <v>51</v>
      </c>
      <c r="B15" s="82">
        <v>23293414</v>
      </c>
      <c r="C15" s="53">
        <f t="shared" si="0"/>
        <v>10.112590907886961</v>
      </c>
    </row>
    <row r="16" spans="1:4">
      <c r="A16" s="81" t="s">
        <v>53</v>
      </c>
      <c r="B16" s="82">
        <v>4864122</v>
      </c>
      <c r="C16" s="53">
        <f t="shared" si="0"/>
        <v>2.1117074513874585</v>
      </c>
    </row>
    <row r="17" spans="1:3" ht="25.5">
      <c r="A17" s="83" t="s">
        <v>52</v>
      </c>
      <c r="B17" s="82">
        <v>103494028</v>
      </c>
      <c r="C17" s="53">
        <f t="shared" si="0"/>
        <v>44.930844683110799</v>
      </c>
    </row>
    <row r="18" spans="1:3" ht="25.5">
      <c r="A18" s="83" t="s">
        <v>91</v>
      </c>
      <c r="B18" s="82">
        <v>2782</v>
      </c>
      <c r="C18" s="53">
        <f t="shared" si="0"/>
        <v>1.2077760651891358E-3</v>
      </c>
    </row>
    <row r="19" spans="1:3">
      <c r="A19" s="81" t="s">
        <v>60</v>
      </c>
      <c r="B19" s="82">
        <v>3808703</v>
      </c>
      <c r="C19" s="53">
        <f t="shared" si="0"/>
        <v>1.6535083834701858</v>
      </c>
    </row>
    <row r="20" spans="1:3">
      <c r="A20" s="81" t="s">
        <v>79</v>
      </c>
      <c r="B20" s="82">
        <v>104202</v>
      </c>
      <c r="C20" s="53">
        <f t="shared" si="0"/>
        <v>4.5238203287145333E-2</v>
      </c>
    </row>
    <row r="21" spans="1:3">
      <c r="A21" s="81" t="s">
        <v>62</v>
      </c>
      <c r="B21" s="82">
        <v>14008</v>
      </c>
      <c r="C21" s="53">
        <f t="shared" si="0"/>
        <v>6.0814259961069058E-3</v>
      </c>
    </row>
    <row r="22" spans="1:3">
      <c r="A22" s="81" t="s">
        <v>63</v>
      </c>
      <c r="B22" s="84">
        <v>482759</v>
      </c>
      <c r="C22" s="53">
        <f t="shared" si="0"/>
        <v>0.20958474674861322</v>
      </c>
    </row>
    <row r="23" spans="1:3" ht="38.25">
      <c r="A23" s="81" t="s">
        <v>92</v>
      </c>
      <c r="B23" s="82">
        <v>3957173</v>
      </c>
      <c r="C23" s="53">
        <f t="shared" si="0"/>
        <v>1.7179650737644456</v>
      </c>
    </row>
    <row r="24" spans="1:3" ht="25.5">
      <c r="A24" s="81" t="s">
        <v>93</v>
      </c>
      <c r="B24" s="82">
        <v>5065905</v>
      </c>
      <c r="C24" s="53">
        <f t="shared" si="0"/>
        <v>2.1993094203889174</v>
      </c>
    </row>
    <row r="25" spans="1:3" ht="25.5">
      <c r="A25" s="81" t="s">
        <v>65</v>
      </c>
      <c r="B25" s="82">
        <v>5876862</v>
      </c>
      <c r="C25" s="53">
        <f t="shared" si="0"/>
        <v>2.5513778799495164</v>
      </c>
    </row>
    <row r="26" spans="1:3">
      <c r="A26" s="81" t="s">
        <v>66</v>
      </c>
      <c r="B26" s="82">
        <v>917527</v>
      </c>
      <c r="C26" s="53">
        <f t="shared" si="0"/>
        <v>0.39833470516347669</v>
      </c>
    </row>
    <row r="27" spans="1:3">
      <c r="A27" s="81" t="s">
        <v>67</v>
      </c>
      <c r="B27" s="82">
        <v>5315723</v>
      </c>
      <c r="C27" s="53">
        <f t="shared" si="0"/>
        <v>2.3077652798617501</v>
      </c>
    </row>
    <row r="28" spans="1:3">
      <c r="A28" s="81" t="s">
        <v>68</v>
      </c>
      <c r="B28" s="82">
        <v>231471</v>
      </c>
      <c r="C28" s="53">
        <f t="shared" si="0"/>
        <v>0.10049070222336248</v>
      </c>
    </row>
    <row r="29" spans="1:3">
      <c r="A29" s="81" t="s">
        <v>22</v>
      </c>
      <c r="B29" s="82">
        <v>1640193</v>
      </c>
      <c r="C29" s="53">
        <f t="shared" si="0"/>
        <v>0.71207255488524945</v>
      </c>
    </row>
    <row r="30" spans="1:3">
      <c r="A30" s="81" t="s">
        <v>80</v>
      </c>
      <c r="B30" s="82">
        <v>251088</v>
      </c>
      <c r="C30" s="53">
        <f t="shared" si="0"/>
        <v>0.10900721662696251</v>
      </c>
    </row>
    <row r="31" spans="1:3" ht="25.5">
      <c r="A31" s="81" t="s">
        <v>71</v>
      </c>
      <c r="B31" s="82">
        <v>400203</v>
      </c>
      <c r="C31" s="53">
        <f t="shared" si="0"/>
        <v>0.17374392689320189</v>
      </c>
    </row>
    <row r="32" spans="1:3">
      <c r="A32" s="81" t="s">
        <v>72</v>
      </c>
      <c r="B32" s="82">
        <v>967019</v>
      </c>
      <c r="C32" s="53">
        <f t="shared" si="0"/>
        <v>0.41982113687387951</v>
      </c>
    </row>
    <row r="33" spans="1:3">
      <c r="A33" s="81" t="s">
        <v>69</v>
      </c>
      <c r="B33" s="82">
        <v>1224498</v>
      </c>
      <c r="C33" s="53">
        <f t="shared" si="0"/>
        <v>0.53160293899064204</v>
      </c>
    </row>
    <row r="34" spans="1:3">
      <c r="A34" s="81" t="s">
        <v>54</v>
      </c>
      <c r="B34" s="82">
        <v>1475325</v>
      </c>
      <c r="C34" s="53">
        <f t="shared" si="0"/>
        <v>0.64049684521033845</v>
      </c>
    </row>
    <row r="35" spans="1:3">
      <c r="A35" s="81" t="s">
        <v>55</v>
      </c>
      <c r="B35" s="82">
        <v>11912474</v>
      </c>
      <c r="C35" s="53">
        <f t="shared" si="0"/>
        <v>5.171675404165307</v>
      </c>
    </row>
    <row r="36" spans="1:3" ht="25.5">
      <c r="A36" s="81" t="s">
        <v>56</v>
      </c>
      <c r="B36" s="82">
        <v>73437</v>
      </c>
      <c r="C36" s="53">
        <f t="shared" si="0"/>
        <v>3.1881901832959941E-2</v>
      </c>
    </row>
    <row r="37" spans="1:3">
      <c r="A37" s="81" t="s">
        <v>57</v>
      </c>
      <c r="B37" s="82">
        <v>86773</v>
      </c>
      <c r="C37" s="53">
        <f t="shared" si="0"/>
        <v>3.7671586090818429E-2</v>
      </c>
    </row>
    <row r="38" spans="1:3" ht="25.5">
      <c r="A38" s="85" t="s">
        <v>58</v>
      </c>
      <c r="B38" s="70">
        <v>2894815</v>
      </c>
      <c r="C38" s="41">
        <f t="shared" si="0"/>
        <v>1.2567535119160633</v>
      </c>
    </row>
    <row r="40" spans="1:3">
      <c r="A40" s="86"/>
    </row>
  </sheetData>
  <mergeCells count="1">
    <mergeCell ref="A1:C1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D3" sqref="D3"/>
    </sheetView>
  </sheetViews>
  <sheetFormatPr defaultRowHeight="12.75"/>
  <cols>
    <col min="1" max="1" width="42.28515625" style="4" customWidth="1"/>
    <col min="2" max="2" width="13.140625" style="4" customWidth="1"/>
    <col min="3" max="3" width="13.28515625" style="4" customWidth="1"/>
    <col min="4" max="16384" width="9.140625" style="4"/>
  </cols>
  <sheetData>
    <row r="1" spans="1:4">
      <c r="A1" s="166" t="s">
        <v>135</v>
      </c>
      <c r="B1" s="166"/>
      <c r="C1" s="166"/>
    </row>
    <row r="2" spans="1:4">
      <c r="A2" s="1"/>
      <c r="B2" s="3"/>
      <c r="C2" s="44"/>
    </row>
    <row r="3" spans="1:4" ht="63.75">
      <c r="A3" s="11"/>
      <c r="B3" s="22" t="s">
        <v>94</v>
      </c>
      <c r="C3" s="25" t="s">
        <v>75</v>
      </c>
      <c r="D3" s="3"/>
    </row>
    <row r="4" spans="1:4" ht="25.5">
      <c r="A4" s="79" t="s">
        <v>131</v>
      </c>
      <c r="B4" s="80">
        <v>240821301</v>
      </c>
      <c r="C4" s="87">
        <v>100</v>
      </c>
    </row>
    <row r="5" spans="1:4">
      <c r="A5" s="88" t="s">
        <v>89</v>
      </c>
      <c r="B5" s="72" t="s">
        <v>73</v>
      </c>
      <c r="C5" s="72" t="s">
        <v>73</v>
      </c>
    </row>
    <row r="6" spans="1:4">
      <c r="A6" s="89" t="s">
        <v>95</v>
      </c>
      <c r="B6" s="82">
        <v>799485</v>
      </c>
      <c r="C6" s="90">
        <f>B6*100/240821301</f>
        <v>0.33198267623344496</v>
      </c>
    </row>
    <row r="7" spans="1:4">
      <c r="A7" s="89" t="s">
        <v>44</v>
      </c>
      <c r="B7" s="82">
        <v>38262733</v>
      </c>
      <c r="C7" s="90">
        <f t="shared" ref="C7:C38" si="0">B7*100/240821301</f>
        <v>15.888433805944766</v>
      </c>
    </row>
    <row r="8" spans="1:4" ht="38.25">
      <c r="A8" s="89" t="s">
        <v>96</v>
      </c>
      <c r="B8" s="82">
        <v>23094480</v>
      </c>
      <c r="C8" s="90">
        <f t="shared" si="0"/>
        <v>9.5898825826873182</v>
      </c>
    </row>
    <row r="9" spans="1:4" ht="25.5">
      <c r="A9" s="89" t="s">
        <v>97</v>
      </c>
      <c r="B9" s="82">
        <v>470170</v>
      </c>
      <c r="C9" s="90">
        <f t="shared" si="0"/>
        <v>0.19523605181420392</v>
      </c>
    </row>
    <row r="10" spans="1:4">
      <c r="A10" s="89" t="s">
        <v>98</v>
      </c>
      <c r="B10" s="82">
        <v>37360645</v>
      </c>
      <c r="C10" s="90">
        <f t="shared" si="0"/>
        <v>15.513845679290638</v>
      </c>
    </row>
    <row r="11" spans="1:4">
      <c r="A11" s="89" t="s">
        <v>99</v>
      </c>
      <c r="B11" s="82">
        <v>2421811</v>
      </c>
      <c r="C11" s="90">
        <f t="shared" si="0"/>
        <v>1.0056465063279432</v>
      </c>
    </row>
    <row r="12" spans="1:4">
      <c r="A12" s="89" t="s">
        <v>47</v>
      </c>
      <c r="B12" s="82">
        <v>2113979</v>
      </c>
      <c r="C12" s="90">
        <f t="shared" si="0"/>
        <v>0.87782060441571985</v>
      </c>
    </row>
    <row r="13" spans="1:4" ht="25.5">
      <c r="A13" s="89" t="s">
        <v>100</v>
      </c>
      <c r="B13" s="82">
        <v>17687793</v>
      </c>
      <c r="C13" s="90">
        <f t="shared" si="0"/>
        <v>7.3447792726607686</v>
      </c>
    </row>
    <row r="14" spans="1:4" ht="25.5">
      <c r="A14" s="89" t="s">
        <v>101</v>
      </c>
      <c r="B14" s="82">
        <v>5485842</v>
      </c>
      <c r="C14" s="90">
        <f t="shared" si="0"/>
        <v>2.2779720802189338</v>
      </c>
    </row>
    <row r="15" spans="1:4" ht="51">
      <c r="A15" s="89" t="s">
        <v>51</v>
      </c>
      <c r="B15" s="82">
        <v>25049872</v>
      </c>
      <c r="C15" s="90">
        <f t="shared" si="0"/>
        <v>10.401850623670537</v>
      </c>
    </row>
    <row r="16" spans="1:4">
      <c r="A16" s="89" t="s">
        <v>53</v>
      </c>
      <c r="B16" s="82">
        <v>6363650</v>
      </c>
      <c r="C16" s="90">
        <f t="shared" si="0"/>
        <v>2.6424780422559051</v>
      </c>
    </row>
    <row r="17" spans="1:3" ht="25.5">
      <c r="A17" s="91" t="s">
        <v>102</v>
      </c>
      <c r="B17" s="82">
        <v>29560307</v>
      </c>
      <c r="C17" s="90">
        <f t="shared" si="0"/>
        <v>12.274789180712881</v>
      </c>
    </row>
    <row r="18" spans="1:3" ht="25.5">
      <c r="A18" s="91" t="s">
        <v>103</v>
      </c>
      <c r="B18" s="82">
        <v>2278</v>
      </c>
      <c r="C18" s="90">
        <f t="shared" si="0"/>
        <v>9.4592961276295071E-4</v>
      </c>
    </row>
    <row r="19" spans="1:3">
      <c r="A19" s="89" t="s">
        <v>60</v>
      </c>
      <c r="B19" s="82">
        <v>3974456</v>
      </c>
      <c r="C19" s="90">
        <f t="shared" si="0"/>
        <v>1.6503756036099149</v>
      </c>
    </row>
    <row r="20" spans="1:3">
      <c r="A20" s="89" t="s">
        <v>61</v>
      </c>
      <c r="B20" s="82">
        <v>1105719</v>
      </c>
      <c r="C20" s="90">
        <f t="shared" si="0"/>
        <v>0.45914501558149129</v>
      </c>
    </row>
    <row r="21" spans="1:3">
      <c r="A21" s="89" t="s">
        <v>104</v>
      </c>
      <c r="B21" s="82">
        <v>2518</v>
      </c>
      <c r="C21" s="90">
        <f t="shared" si="0"/>
        <v>1.0455885710874055E-3</v>
      </c>
    </row>
    <row r="22" spans="1:3">
      <c r="A22" s="89" t="s">
        <v>63</v>
      </c>
      <c r="B22" s="82">
        <v>827850</v>
      </c>
      <c r="C22" s="90">
        <f t="shared" si="0"/>
        <v>0.34376111937041648</v>
      </c>
    </row>
    <row r="23" spans="1:3" ht="51">
      <c r="A23" s="89" t="s">
        <v>105</v>
      </c>
      <c r="B23" s="82">
        <v>814931</v>
      </c>
      <c r="C23" s="90">
        <f t="shared" si="0"/>
        <v>0.33839656069294305</v>
      </c>
    </row>
    <row r="24" spans="1:3" ht="25.5">
      <c r="A24" s="89" t="s">
        <v>106</v>
      </c>
      <c r="B24" s="82">
        <v>7199858</v>
      </c>
      <c r="C24" s="90">
        <f t="shared" si="0"/>
        <v>2.9897097848499707</v>
      </c>
    </row>
    <row r="25" spans="1:3" ht="25.5">
      <c r="A25" s="89" t="s">
        <v>65</v>
      </c>
      <c r="B25" s="82">
        <v>3023752</v>
      </c>
      <c r="C25" s="90">
        <f t="shared" si="0"/>
        <v>1.2555998939645294</v>
      </c>
    </row>
    <row r="26" spans="1:3">
      <c r="A26" s="89" t="s">
        <v>66</v>
      </c>
      <c r="B26" s="82">
        <v>935128</v>
      </c>
      <c r="C26" s="90">
        <f t="shared" si="0"/>
        <v>0.38830784325012846</v>
      </c>
    </row>
    <row r="27" spans="1:3">
      <c r="A27" s="89" t="s">
        <v>67</v>
      </c>
      <c r="B27" s="82">
        <v>8495134</v>
      </c>
      <c r="C27" s="90">
        <f t="shared" si="0"/>
        <v>3.5275675219444147</v>
      </c>
    </row>
    <row r="28" spans="1:3">
      <c r="A28" s="89" t="s">
        <v>107</v>
      </c>
      <c r="B28" s="82">
        <v>149907</v>
      </c>
      <c r="C28" s="90">
        <f t="shared" si="0"/>
        <v>6.2248231106433564E-2</v>
      </c>
    </row>
    <row r="29" spans="1:3">
      <c r="A29" s="89" t="s">
        <v>108</v>
      </c>
      <c r="B29" s="82">
        <v>1034814</v>
      </c>
      <c r="C29" s="90">
        <f t="shared" si="0"/>
        <v>0.42970202208151015</v>
      </c>
    </row>
    <row r="30" spans="1:3" ht="25.5">
      <c r="A30" s="89" t="s">
        <v>70</v>
      </c>
      <c r="B30" s="82">
        <v>654720</v>
      </c>
      <c r="C30" s="90">
        <f t="shared" si="0"/>
        <v>0.27186963830911287</v>
      </c>
    </row>
    <row r="31" spans="1:3" ht="25.5">
      <c r="A31" s="89" t="s">
        <v>71</v>
      </c>
      <c r="B31" s="82">
        <v>1291030</v>
      </c>
      <c r="C31" s="90">
        <f t="shared" si="0"/>
        <v>0.53609460402342068</v>
      </c>
    </row>
    <row r="32" spans="1:3">
      <c r="A32" s="89" t="s">
        <v>72</v>
      </c>
      <c r="B32" s="82">
        <v>1022468</v>
      </c>
      <c r="C32" s="90">
        <f t="shared" si="0"/>
        <v>0.42457539916703629</v>
      </c>
    </row>
    <row r="33" spans="1:3">
      <c r="A33" s="89" t="s">
        <v>109</v>
      </c>
      <c r="B33" s="82">
        <v>929417</v>
      </c>
      <c r="C33" s="90">
        <f t="shared" si="0"/>
        <v>0.38593637528766611</v>
      </c>
    </row>
    <row r="34" spans="1:3">
      <c r="A34" s="89" t="s">
        <v>54</v>
      </c>
      <c r="B34" s="82">
        <v>3961953</v>
      </c>
      <c r="C34" s="90">
        <f t="shared" si="0"/>
        <v>1.6451837871268704</v>
      </c>
    </row>
    <row r="35" spans="1:3">
      <c r="A35" s="89" t="s">
        <v>110</v>
      </c>
      <c r="B35" s="82">
        <v>11529505</v>
      </c>
      <c r="C35" s="90">
        <f t="shared" si="0"/>
        <v>4.7875769095691414</v>
      </c>
    </row>
    <row r="36" spans="1:3" ht="25.5">
      <c r="A36" s="89" t="s">
        <v>56</v>
      </c>
      <c r="B36" s="82">
        <v>270218</v>
      </c>
      <c r="C36" s="90">
        <f t="shared" si="0"/>
        <v>0.1122068516688231</v>
      </c>
    </row>
    <row r="37" spans="1:3" ht="25.5">
      <c r="A37" s="89" t="s">
        <v>57</v>
      </c>
      <c r="B37" s="82">
        <v>86766</v>
      </c>
      <c r="C37" s="90">
        <f t="shared" si="0"/>
        <v>3.6029204908248541E-2</v>
      </c>
    </row>
    <row r="38" spans="1:3" ht="25.5">
      <c r="A38" s="92" t="s">
        <v>111</v>
      </c>
      <c r="B38" s="70">
        <v>4838112</v>
      </c>
      <c r="C38" s="93">
        <f t="shared" si="0"/>
        <v>2.0090050090710205</v>
      </c>
    </row>
    <row r="40" spans="1:3">
      <c r="A40" s="86"/>
    </row>
  </sheetData>
  <mergeCells count="1">
    <mergeCell ref="A1:C1"/>
  </mergeCells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D3" sqref="D3"/>
    </sheetView>
  </sheetViews>
  <sheetFormatPr defaultRowHeight="12.75"/>
  <cols>
    <col min="1" max="1" width="53.42578125" style="94" customWidth="1"/>
    <col min="2" max="2" width="14.28515625" style="94" customWidth="1"/>
    <col min="3" max="16384" width="9.140625" style="94"/>
  </cols>
  <sheetData>
    <row r="1" spans="1:4">
      <c r="A1" s="166" t="s">
        <v>135</v>
      </c>
      <c r="B1" s="166"/>
      <c r="C1" s="166"/>
    </row>
    <row r="2" spans="1:4">
      <c r="A2" s="95"/>
      <c r="B2" s="95"/>
      <c r="C2" s="10"/>
    </row>
    <row r="3" spans="1:4" ht="76.5">
      <c r="A3" s="11"/>
      <c r="B3" s="11" t="s">
        <v>112</v>
      </c>
      <c r="C3" s="13" t="s">
        <v>75</v>
      </c>
      <c r="D3" s="95"/>
    </row>
    <row r="4" spans="1:4" ht="25.5">
      <c r="A4" s="96" t="s">
        <v>129</v>
      </c>
      <c r="B4" s="97">
        <v>262188397</v>
      </c>
      <c r="C4" s="98" t="s">
        <v>138</v>
      </c>
      <c r="D4" s="95"/>
    </row>
    <row r="5" spans="1:4">
      <c r="A5" s="96" t="s">
        <v>89</v>
      </c>
      <c r="B5" s="99"/>
      <c r="C5" s="100"/>
      <c r="D5" s="95"/>
    </row>
    <row r="6" spans="1:4">
      <c r="A6" s="101" t="s">
        <v>43</v>
      </c>
      <c r="B6" s="102">
        <v>711027</v>
      </c>
      <c r="C6" s="103">
        <f>B6*100/262188397</f>
        <v>0.27118934633861774</v>
      </c>
      <c r="D6" s="95"/>
    </row>
    <row r="7" spans="1:4">
      <c r="A7" s="101" t="s">
        <v>44</v>
      </c>
      <c r="B7" s="102">
        <v>30380677</v>
      </c>
      <c r="C7" s="103">
        <f t="shared" ref="C7:C40" si="0">B7*100/262188397</f>
        <v>11.587346102123657</v>
      </c>
      <c r="D7" s="95"/>
    </row>
    <row r="8" spans="1:4" ht="25.5">
      <c r="A8" s="101" t="s">
        <v>113</v>
      </c>
      <c r="B8" s="102">
        <v>48777439</v>
      </c>
      <c r="C8" s="103">
        <f t="shared" si="0"/>
        <v>18.603965529412807</v>
      </c>
      <c r="D8" s="95"/>
    </row>
    <row r="9" spans="1:4" ht="25.5">
      <c r="A9" s="101" t="s">
        <v>78</v>
      </c>
      <c r="B9" s="102">
        <v>156786</v>
      </c>
      <c r="C9" s="103">
        <f t="shared" si="0"/>
        <v>5.9798984926094957E-2</v>
      </c>
      <c r="D9" s="95"/>
    </row>
    <row r="10" spans="1:4" ht="25.5">
      <c r="A10" s="101" t="s">
        <v>90</v>
      </c>
      <c r="B10" s="102">
        <v>49760</v>
      </c>
      <c r="C10" s="103">
        <f t="shared" si="0"/>
        <v>1.8978719336691319E-2</v>
      </c>
      <c r="D10" s="95"/>
    </row>
    <row r="11" spans="1:4">
      <c r="A11" s="101" t="s">
        <v>74</v>
      </c>
      <c r="B11" s="102">
        <v>52029571</v>
      </c>
      <c r="C11" s="103">
        <f t="shared" si="0"/>
        <v>19.844345362087093</v>
      </c>
      <c r="D11" s="95"/>
    </row>
    <row r="12" spans="1:4">
      <c r="A12" s="101" t="s">
        <v>46</v>
      </c>
      <c r="B12" s="102">
        <v>3635001</v>
      </c>
      <c r="C12" s="103">
        <f t="shared" si="0"/>
        <v>1.3864080339146359</v>
      </c>
      <c r="D12" s="95"/>
    </row>
    <row r="13" spans="1:4">
      <c r="A13" s="101" t="s">
        <v>47</v>
      </c>
      <c r="B13" s="102">
        <v>1978824</v>
      </c>
      <c r="C13" s="103">
        <f t="shared" si="0"/>
        <v>0.75473362766697871</v>
      </c>
      <c r="D13" s="95"/>
    </row>
    <row r="14" spans="1:4">
      <c r="A14" s="101" t="s">
        <v>48</v>
      </c>
      <c r="B14" s="102">
        <v>292431</v>
      </c>
      <c r="C14" s="103">
        <f t="shared" si="0"/>
        <v>0.11153468397001565</v>
      </c>
      <c r="D14" s="95"/>
    </row>
    <row r="15" spans="1:4" ht="25.5">
      <c r="A15" s="101" t="s">
        <v>49</v>
      </c>
      <c r="B15" s="102">
        <v>20986402</v>
      </c>
      <c r="C15" s="103">
        <f t="shared" si="0"/>
        <v>8.0043214116755905</v>
      </c>
      <c r="D15" s="95"/>
    </row>
    <row r="16" spans="1:4" ht="25.5">
      <c r="A16" s="101" t="s">
        <v>50</v>
      </c>
      <c r="B16" s="102">
        <v>2975821</v>
      </c>
      <c r="C16" s="103">
        <f t="shared" si="0"/>
        <v>1.1349933994218668</v>
      </c>
      <c r="D16" s="95"/>
    </row>
    <row r="17" spans="1:4" ht="38.25">
      <c r="A17" s="101" t="s">
        <v>114</v>
      </c>
      <c r="B17" s="102">
        <v>14187940</v>
      </c>
      <c r="C17" s="103">
        <f t="shared" si="0"/>
        <v>5.4113531194898759</v>
      </c>
      <c r="D17" s="95"/>
    </row>
    <row r="18" spans="1:4">
      <c r="A18" s="101" t="s">
        <v>53</v>
      </c>
      <c r="B18" s="102">
        <v>2725044</v>
      </c>
      <c r="C18" s="103">
        <f t="shared" si="0"/>
        <v>1.039345764793703</v>
      </c>
      <c r="D18" s="95"/>
    </row>
    <row r="19" spans="1:4" ht="25.5">
      <c r="A19" s="101" t="s">
        <v>52</v>
      </c>
      <c r="B19" s="102">
        <v>14733585</v>
      </c>
      <c r="C19" s="103">
        <f t="shared" si="0"/>
        <v>5.6194649223931901</v>
      </c>
      <c r="D19" s="95"/>
    </row>
    <row r="20" spans="1:4">
      <c r="A20" s="101" t="s">
        <v>91</v>
      </c>
      <c r="B20" s="102">
        <v>103300</v>
      </c>
      <c r="C20" s="103">
        <f t="shared" si="0"/>
        <v>3.9399150069939978E-2</v>
      </c>
      <c r="D20" s="95"/>
    </row>
    <row r="21" spans="1:4">
      <c r="A21" s="101" t="s">
        <v>60</v>
      </c>
      <c r="B21" s="102">
        <v>17060984</v>
      </c>
      <c r="C21" s="103">
        <f t="shared" si="0"/>
        <v>6.507146843725506</v>
      </c>
      <c r="D21" s="95"/>
    </row>
    <row r="22" spans="1:4">
      <c r="A22" s="101" t="s">
        <v>79</v>
      </c>
      <c r="B22" s="102">
        <v>1102992</v>
      </c>
      <c r="C22" s="103">
        <f t="shared" si="0"/>
        <v>0.4206868086538551</v>
      </c>
      <c r="D22" s="95"/>
    </row>
    <row r="23" spans="1:4">
      <c r="A23" s="101" t="s">
        <v>62</v>
      </c>
      <c r="B23" s="102">
        <v>117949</v>
      </c>
      <c r="C23" s="103">
        <f t="shared" si="0"/>
        <v>4.4986353839296708E-2</v>
      </c>
      <c r="D23" s="95"/>
    </row>
    <row r="24" spans="1:4">
      <c r="A24" s="101" t="s">
        <v>63</v>
      </c>
      <c r="B24" s="102">
        <v>266949</v>
      </c>
      <c r="C24" s="103">
        <f t="shared" si="0"/>
        <v>0.10181571841258864</v>
      </c>
      <c r="D24" s="95"/>
    </row>
    <row r="25" spans="1:4" ht="38.25">
      <c r="A25" s="101" t="s">
        <v>92</v>
      </c>
      <c r="B25" s="102">
        <v>1286016</v>
      </c>
      <c r="C25" s="103">
        <f t="shared" si="0"/>
        <v>0.49049310141668856</v>
      </c>
      <c r="D25" s="95"/>
    </row>
    <row r="26" spans="1:4">
      <c r="A26" s="101" t="s">
        <v>93</v>
      </c>
      <c r="B26" s="102">
        <v>5593921</v>
      </c>
      <c r="C26" s="103">
        <f t="shared" si="0"/>
        <v>2.1335501738469378</v>
      </c>
      <c r="D26" s="95"/>
    </row>
    <row r="27" spans="1:4" ht="25.5">
      <c r="A27" s="101" t="s">
        <v>65</v>
      </c>
      <c r="B27" s="102">
        <v>4694474</v>
      </c>
      <c r="C27" s="103">
        <f t="shared" si="0"/>
        <v>1.7904964726566446</v>
      </c>
      <c r="D27" s="95"/>
    </row>
    <row r="28" spans="1:4">
      <c r="A28" s="101" t="s">
        <v>66</v>
      </c>
      <c r="B28" s="102">
        <v>900410</v>
      </c>
      <c r="C28" s="103">
        <f t="shared" si="0"/>
        <v>0.34342099433179724</v>
      </c>
      <c r="D28" s="95"/>
    </row>
    <row r="29" spans="1:4">
      <c r="A29" s="101" t="s">
        <v>67</v>
      </c>
      <c r="B29" s="102">
        <v>6010390</v>
      </c>
      <c r="C29" s="103">
        <f t="shared" si="0"/>
        <v>2.2923935875011279</v>
      </c>
      <c r="D29" s="95"/>
    </row>
    <row r="30" spans="1:4">
      <c r="A30" s="101" t="s">
        <v>68</v>
      </c>
      <c r="B30" s="102">
        <v>2111354</v>
      </c>
      <c r="C30" s="103">
        <f t="shared" si="0"/>
        <v>0.80528124972669934</v>
      </c>
      <c r="D30" s="95"/>
    </row>
    <row r="31" spans="1:4">
      <c r="A31" s="101" t="s">
        <v>22</v>
      </c>
      <c r="B31" s="102">
        <v>322621</v>
      </c>
      <c r="C31" s="103">
        <f t="shared" si="0"/>
        <v>0.12304930488590614</v>
      </c>
      <c r="D31" s="95"/>
    </row>
    <row r="32" spans="1:4">
      <c r="A32" s="101" t="s">
        <v>80</v>
      </c>
      <c r="B32" s="102">
        <v>861362</v>
      </c>
      <c r="C32" s="103">
        <f t="shared" si="0"/>
        <v>0.32852788676228112</v>
      </c>
      <c r="D32" s="95"/>
    </row>
    <row r="33" spans="1:4" ht="25.5">
      <c r="A33" s="101" t="s">
        <v>71</v>
      </c>
      <c r="B33" s="102">
        <v>732510</v>
      </c>
      <c r="C33" s="103">
        <f t="shared" si="0"/>
        <v>0.27938307277571861</v>
      </c>
      <c r="D33" s="95"/>
    </row>
    <row r="34" spans="1:4">
      <c r="A34" s="101" t="s">
        <v>72</v>
      </c>
      <c r="B34" s="102">
        <v>968675</v>
      </c>
      <c r="C34" s="103">
        <f t="shared" si="0"/>
        <v>0.36945761562438628</v>
      </c>
      <c r="D34" s="95"/>
    </row>
    <row r="35" spans="1:4">
      <c r="A35" s="101" t="s">
        <v>69</v>
      </c>
      <c r="B35" s="102">
        <v>2031508</v>
      </c>
      <c r="C35" s="103">
        <f t="shared" si="0"/>
        <v>0.77482757560777948</v>
      </c>
      <c r="D35" s="95"/>
    </row>
    <row r="36" spans="1:4">
      <c r="A36" s="101" t="s">
        <v>54</v>
      </c>
      <c r="B36" s="102">
        <v>1229697</v>
      </c>
      <c r="C36" s="103">
        <f t="shared" si="0"/>
        <v>0.46901274582337832</v>
      </c>
      <c r="D36" s="95"/>
    </row>
    <row r="37" spans="1:4">
      <c r="A37" s="101" t="s">
        <v>55</v>
      </c>
      <c r="B37" s="102">
        <v>15630828</v>
      </c>
      <c r="C37" s="103">
        <f t="shared" si="0"/>
        <v>5.9616780066739565</v>
      </c>
      <c r="D37" s="95"/>
    </row>
    <row r="38" spans="1:4" ht="25.5">
      <c r="A38" s="101" t="s">
        <v>56</v>
      </c>
      <c r="B38" s="102">
        <v>638922</v>
      </c>
      <c r="C38" s="103">
        <f t="shared" si="0"/>
        <v>0.24368812934158943</v>
      </c>
      <c r="D38" s="95"/>
    </row>
    <row r="39" spans="1:4">
      <c r="A39" s="101" t="s">
        <v>57</v>
      </c>
      <c r="B39" s="102">
        <v>227890</v>
      </c>
      <c r="C39" s="103">
        <f t="shared" si="0"/>
        <v>8.6918415386627507E-2</v>
      </c>
      <c r="D39" s="95"/>
    </row>
    <row r="40" spans="1:4" ht="25.5">
      <c r="A40" s="104" t="s">
        <v>58</v>
      </c>
      <c r="B40" s="105">
        <v>6675337</v>
      </c>
      <c r="C40" s="106">
        <f t="shared" si="0"/>
        <v>2.5460077853864753</v>
      </c>
      <c r="D40" s="95"/>
    </row>
    <row r="42" spans="1:4">
      <c r="A42" s="86"/>
    </row>
  </sheetData>
  <mergeCells count="1">
    <mergeCell ref="A1:C1"/>
  </mergeCells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3BBA9E-EA7F-405F-9F76-98AAF694123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E.Gordeeva</cp:lastModifiedBy>
  <cp:lastPrinted>2012-12-20T08:25:23Z</cp:lastPrinted>
  <dcterms:created xsi:type="dcterms:W3CDTF">2011-12-12T07:33:47Z</dcterms:created>
  <dcterms:modified xsi:type="dcterms:W3CDTF">2026-07-17T11:43:26Z</dcterms:modified>
</cp:coreProperties>
</file>