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0" windowWidth="17370" windowHeight="13140" firstSheet="4" activeTab="14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" sheetId="13" r:id="rId9"/>
    <sheet name="2019" sheetId="14" r:id="rId10"/>
    <sheet name="2020" sheetId="15" r:id="rId11"/>
    <sheet name="2021" sheetId="16" r:id="rId12"/>
    <sheet name="2022" sheetId="17" r:id="rId13"/>
    <sheet name="2023" sheetId="19" r:id="rId14"/>
    <sheet name="2024" sheetId="18" r:id="rId15"/>
  </sheets>
  <definedNames>
    <definedName name="_xlnm.Print_Titles" localSheetId="0">'с 1998-2001'!$5:$5</definedName>
    <definedName name="_xlnm.Print_Titles" localSheetId="1">'с 2002-2005'!$3:$3</definedName>
  </definedNames>
  <calcPr calcId="114210" fullCalcOnLoad="1"/>
</workbook>
</file>

<file path=xl/calcChain.xml><?xml version="1.0" encoding="utf-8"?>
<calcChain xmlns="http://schemas.openxmlformats.org/spreadsheetml/2006/main">
  <c r="C40" i="16"/>
  <c r="C39"/>
  <c r="C38"/>
  <c r="C37"/>
  <c r="C36"/>
  <c r="C35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C15"/>
  <c r="C13"/>
  <c r="C12"/>
  <c r="C11"/>
  <c r="C10"/>
  <c r="C8"/>
  <c r="C7"/>
  <c r="C6"/>
  <c r="C40" i="13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8" i="12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8" i="11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9" i="1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35" i="9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I28" i="6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8" i="5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28" i="4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E20"/>
  <c r="C20"/>
  <c r="I19"/>
  <c r="G19"/>
  <c r="E19"/>
  <c r="C19"/>
  <c r="G18"/>
  <c r="I17"/>
  <c r="G17"/>
  <c r="E17"/>
  <c r="C17"/>
  <c r="I16"/>
  <c r="G16"/>
  <c r="E16"/>
  <c r="C16"/>
  <c r="I15"/>
  <c r="G15"/>
  <c r="E15"/>
  <c r="C15"/>
  <c r="I14"/>
  <c r="G14"/>
  <c r="E14"/>
  <c r="C14"/>
  <c r="I13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  <c r="I6"/>
  <c r="G6"/>
  <c r="E6"/>
  <c r="C6"/>
  <c r="I5"/>
  <c r="G5"/>
  <c r="E5"/>
  <c r="C5"/>
  <c r="I30" i="2"/>
  <c r="G30"/>
  <c r="E30"/>
  <c r="C30"/>
  <c r="I29"/>
  <c r="G29"/>
  <c r="E29"/>
  <c r="C29"/>
  <c r="I28"/>
  <c r="G28"/>
  <c r="E28"/>
  <c r="C28"/>
  <c r="I27"/>
  <c r="G27"/>
  <c r="E27"/>
  <c r="C27"/>
  <c r="I26"/>
  <c r="G26"/>
  <c r="E26"/>
  <c r="C26"/>
  <c r="I25"/>
  <c r="G25"/>
  <c r="E25"/>
  <c r="C25"/>
  <c r="I24"/>
  <c r="G24"/>
  <c r="E24"/>
  <c r="C24"/>
  <c r="I23"/>
  <c r="G23"/>
  <c r="E23"/>
  <c r="C23"/>
  <c r="I22"/>
  <c r="G22"/>
  <c r="E22"/>
  <c r="C22"/>
  <c r="I21"/>
  <c r="G21"/>
  <c r="E21"/>
  <c r="C21"/>
  <c r="I20"/>
  <c r="G20"/>
  <c r="C20"/>
  <c r="I19"/>
  <c r="G19"/>
  <c r="E19"/>
  <c r="C19"/>
  <c r="I18"/>
  <c r="G18"/>
  <c r="E18"/>
  <c r="C18"/>
  <c r="I17"/>
  <c r="G17"/>
  <c r="E17"/>
  <c r="C17"/>
  <c r="I16"/>
  <c r="G16"/>
  <c r="E16"/>
  <c r="C16"/>
  <c r="I15"/>
  <c r="G15"/>
  <c r="E15"/>
  <c r="C15"/>
  <c r="I14"/>
  <c r="G14"/>
  <c r="E14"/>
  <c r="C14"/>
  <c r="G13"/>
  <c r="E13"/>
  <c r="C13"/>
  <c r="I12"/>
  <c r="G12"/>
  <c r="E12"/>
  <c r="C12"/>
  <c r="I11"/>
  <c r="G11"/>
  <c r="E11"/>
  <c r="C11"/>
  <c r="I10"/>
  <c r="G10"/>
  <c r="E10"/>
  <c r="C10"/>
  <c r="I9"/>
  <c r="G9"/>
  <c r="E9"/>
  <c r="C9"/>
  <c r="I8"/>
  <c r="G8"/>
  <c r="E8"/>
  <c r="C8"/>
  <c r="I7"/>
  <c r="G7"/>
  <c r="E7"/>
  <c r="C7"/>
</calcChain>
</file>

<file path=xl/sharedStrings.xml><?xml version="1.0" encoding="utf-8"?>
<sst xmlns="http://schemas.openxmlformats.org/spreadsheetml/2006/main" count="610" uniqueCount="128">
  <si>
    <t>тыс. тенге</t>
  </si>
  <si>
    <t>В % к общему объему строи тельных работ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</si>
  <si>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</si>
  <si>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</si>
  <si>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</si>
  <si>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</si>
  <si>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</si>
  <si>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</si>
  <si>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</si>
  <si>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</si>
  <si>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</si>
  <si>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</si>
  <si>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</si>
  <si>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</si>
  <si>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</si>
  <si>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</si>
  <si>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</si>
  <si>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</si>
  <si>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</si>
  <si>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</si>
  <si>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</si>
  <si>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</si>
  <si>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</si>
  <si>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</si>
  <si>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</si>
  <si>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</si>
  <si>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</si>
  <si>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</si>
  <si>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</si>
  <si>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</si>
  <si>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</si>
  <si>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</si>
  <si>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</si>
  <si>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</si>
  <si>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</si>
  <si>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</si>
  <si>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</si>
  <si>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</si>
  <si>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>2006 год</t>
  </si>
  <si>
    <t>2007 год</t>
  </si>
  <si>
    <t>2008 год</t>
  </si>
  <si>
    <t>2009 год</t>
  </si>
  <si>
    <t>В % к общему объему строи
тельных работ</t>
  </si>
  <si>
    <t>2010 год</t>
  </si>
  <si>
    <t>2011 год</t>
  </si>
  <si>
    <t>2012 год</t>
  </si>
  <si>
    <t xml:space="preserve">Приложение 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</si>
  <si>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</si>
  <si>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</si>
  <si>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</si>
  <si>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</si>
  <si>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нежилых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</si>
  <si>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</si>
  <si>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</si>
  <si>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</si>
  <si>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</si>
  <si>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</si>
  <si>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</si>
  <si>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</si>
  <si>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</si>
  <si>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</si>
  <si>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</si>
  <si>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</si>
  <si>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</si>
  <si>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</si>
  <si>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</si>
  <si>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Разборка и снос зданий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</si>
  <si>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</si>
  <si>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</si>
  <si>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</si>
  <si>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</si>
  <si>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Электротехнические и 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</si>
  <si>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</si>
  <si>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</si>
  <si>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</si>
  <si>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</si>
  <si>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</si>
  <si>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</si>
  <si>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</si>
  <si>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</si>
  <si>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2014 год</t>
  </si>
  <si>
    <t>2015 год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</si>
  <si>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</si>
  <si>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</si>
  <si>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</si>
  <si>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</si>
  <si>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</si>
  <si>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</si>
  <si>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</si>
  <si>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</si>
  <si>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</si>
  <si>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</si>
  <si>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</si>
  <si>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</si>
  <si>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Электротехнические и монтажные работы по прокладке  телекоммуникационных, компьютерных и телевизионных сетей</t>
  </si>
  <si>
    <t>2016 год</t>
  </si>
  <si>
    <t>В % к общему объему строительных работ</t>
  </si>
  <si>
    <t>2017 год</t>
  </si>
  <si>
    <t>Строительство стационарных торговых объектов категории 2</t>
  </si>
  <si>
    <t xml:space="preserve"> Специальные работы в грунтах</t>
  </si>
  <si>
    <t xml:space="preserve"> Разведочное бурение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</si>
  <si>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</si>
  <si>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</si>
  <si>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</si>
  <si>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</si>
  <si>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</si>
  <si>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</si>
  <si>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</si>
  <si>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</si>
  <si>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</si>
  <si>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</si>
  <si>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</si>
  <si>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Объем выполненных строительных работ (услуг),тыс. тенге</t>
  </si>
  <si>
    <t>Объем выполненных строительных работ (услуг), тыс. тенге</t>
  </si>
  <si>
    <t>Объем выполненных                                                                                                           строительных работ (услуг), тыс. тенге</t>
  </si>
  <si>
    <t>Виды подрядных строительных работ</t>
  </si>
  <si>
    <t>2021 год</t>
  </si>
  <si>
    <t>-</t>
  </si>
  <si>
    <t>100,0</t>
  </si>
  <si>
    <t>x</t>
  </si>
  <si>
    <t>х</t>
  </si>
  <si>
    <t>2022 год</t>
  </si>
  <si>
    <t>* - с 2022 г. разделение области на ВКО и Абай</t>
  </si>
  <si>
    <t>Объем выполненных строительных работ (услуг)*</t>
  </si>
  <si>
    <t>2023 год</t>
  </si>
  <si>
    <t xml:space="preserve">* В соответствии с Общим классификатором видов экономической деятельности (ОКЭД)_x000D_
        </t>
  </si>
  <si>
    <t>В процентах к общему объему строительных работ</t>
  </si>
  <si>
    <t>2024 год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</si>
</sst>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21">
    <font>
      <sz val="1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</font>
    <font>
      <b/>
      <sz val="10"/>
      <name val="Calibri"/>
      <family val="2"/>
      <charset val="204"/>
    </font>
    <font>
      <sz val="11"/>
      <color indexed="8"/>
      <name val="Calibri"/>
      <family val="2"/>
    </font>
    <font>
      <i/>
      <sz val="1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Roboto "/>
      <charset val="204"/>
    </font>
    <font>
      <sz val="8"/>
      <color indexed="8"/>
      <name val="Roboto "/>
      <charset val="204"/>
    </font>
    <font>
      <b/>
      <sz val="10"/>
      <name val="Roboto "/>
      <charset val="204"/>
    </font>
    <font>
      <b/>
      <sz val="8"/>
      <name val="Roboto "/>
      <charset val="204"/>
    </font>
    <font>
      <sz val="8"/>
      <name val="Roboto "/>
      <charset val="204"/>
    </font>
    <font>
      <i/>
      <sz val="8"/>
      <color indexed="8"/>
      <name val="Roboto "/>
      <charset val="204"/>
    </font>
    <font>
      <sz val="8"/>
      <name val="Arial Cyr"/>
      <charset val="204"/>
    </font>
    <font>
      <i/>
      <sz val="8"/>
      <name val="Roboto 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2" applyFont="1" applyBorder="1"/>
    <xf numFmtId="0" fontId="2" fillId="0" borderId="0" xfId="2" applyFont="1"/>
    <xf numFmtId="166" fontId="2" fillId="0" borderId="0" xfId="0" applyNumberFormat="1" applyFont="1" applyBorder="1"/>
    <xf numFmtId="165" fontId="2" fillId="0" borderId="0" xfId="0" applyNumberFormat="1" applyFont="1" applyBorder="1"/>
    <xf numFmtId="0" fontId="4" fillId="0" borderId="0" xfId="2" applyFont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3" fontId="4" fillId="0" borderId="0" xfId="0" applyNumberFormat="1" applyFont="1" applyBorder="1" applyAlignment="1">
      <alignment horizontal="right" wrapText="1"/>
    </xf>
    <xf numFmtId="165" fontId="4" fillId="0" borderId="0" xfId="0" applyNumberFormat="1" applyFont="1" applyBorder="1"/>
    <xf numFmtId="165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right" wrapText="1"/>
    </xf>
    <xf numFmtId="165" fontId="2" fillId="0" borderId="4" xfId="0" applyNumberFormat="1" applyFont="1" applyBorder="1"/>
    <xf numFmtId="165" fontId="2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9" fontId="4" fillId="0" borderId="5" xfId="0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/>
    </xf>
    <xf numFmtId="165" fontId="6" fillId="0" borderId="0" xfId="2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3" fontId="7" fillId="0" borderId="0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left" wrapText="1" indent="1"/>
    </xf>
    <xf numFmtId="49" fontId="2" fillId="0" borderId="0" xfId="0" applyNumberFormat="1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indent="1"/>
    </xf>
    <xf numFmtId="49" fontId="2" fillId="0" borderId="4" xfId="0" applyNumberFormat="1" applyFont="1" applyBorder="1" applyAlignment="1">
      <alignment horizontal="left" wrapText="1" indent="1"/>
    </xf>
    <xf numFmtId="3" fontId="8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justify" wrapText="1"/>
    </xf>
    <xf numFmtId="166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2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67" fontId="7" fillId="0" borderId="0" xfId="0" applyNumberFormat="1" applyFont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0" xfId="4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5" fontId="2" fillId="0" borderId="4" xfId="4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5" fontId="6" fillId="0" borderId="0" xfId="2" applyNumberFormat="1" applyFont="1" applyBorder="1" applyAlignment="1"/>
    <xf numFmtId="167" fontId="7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167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4" fillId="0" borderId="0" xfId="0" applyFont="1"/>
    <xf numFmtId="3" fontId="7" fillId="0" borderId="6" xfId="0" applyNumberFormat="1" applyFont="1" applyBorder="1" applyAlignment="1">
      <alignment horizontal="right"/>
    </xf>
    <xf numFmtId="165" fontId="4" fillId="0" borderId="6" xfId="0" applyNumberFormat="1" applyFont="1" applyBorder="1"/>
    <xf numFmtId="0" fontId="8" fillId="0" borderId="0" xfId="0" applyFont="1" applyBorder="1" applyAlignment="1">
      <alignment horizontal="right"/>
    </xf>
    <xf numFmtId="0" fontId="2" fillId="0" borderId="0" xfId="0" applyFont="1" applyAlignment="1">
      <alignment wrapText="1"/>
    </xf>
    <xf numFmtId="3" fontId="8" fillId="0" borderId="0" xfId="0" applyNumberFormat="1" applyFont="1" applyBorder="1"/>
    <xf numFmtId="0" fontId="2" fillId="0" borderId="4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left"/>
    </xf>
    <xf numFmtId="3" fontId="8" fillId="0" borderId="0" xfId="0" applyNumberFormat="1" applyFont="1"/>
    <xf numFmtId="0" fontId="7" fillId="0" borderId="0" xfId="0" applyFont="1" applyAlignment="1">
      <alignment horizontal="left" wrapText="1"/>
    </xf>
    <xf numFmtId="165" fontId="7" fillId="0" borderId="0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left" wrapText="1"/>
    </xf>
    <xf numFmtId="165" fontId="8" fillId="0" borderId="4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wrapText="1"/>
    </xf>
    <xf numFmtId="0" fontId="7" fillId="0" borderId="0" xfId="0" applyNumberFormat="1" applyFont="1" applyFill="1" applyAlignment="1">
      <alignment horizontal="left" wrapText="1"/>
    </xf>
    <xf numFmtId="168" fontId="7" fillId="0" borderId="0" xfId="0" applyNumberFormat="1" applyFont="1" applyAlignment="1">
      <alignment horizontal="right" wrapText="1"/>
    </xf>
    <xf numFmtId="165" fontId="7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horizontal="left" wrapText="1"/>
    </xf>
    <xf numFmtId="3" fontId="8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wrapText="1" indent="2"/>
    </xf>
    <xf numFmtId="168" fontId="8" fillId="0" borderId="0" xfId="0" applyNumberFormat="1" applyFont="1" applyAlignment="1">
      <alignment horizontal="right" wrapText="1"/>
    </xf>
    <xf numFmtId="165" fontId="8" fillId="0" borderId="0" xfId="0" applyNumberFormat="1" applyFont="1" applyFill="1" applyBorder="1" applyAlignment="1">
      <alignment horizontal="right" wrapText="1"/>
    </xf>
    <xf numFmtId="49" fontId="8" fillId="0" borderId="0" xfId="0" applyNumberFormat="1" applyFont="1" applyFill="1" applyAlignment="1">
      <alignment horizontal="left" wrapText="1" indent="2"/>
    </xf>
    <xf numFmtId="49" fontId="8" fillId="0" borderId="4" xfId="0" applyNumberFormat="1" applyFont="1" applyFill="1" applyBorder="1" applyAlignment="1">
      <alignment horizontal="left" wrapText="1" indent="2"/>
    </xf>
    <xf numFmtId="168" fontId="8" fillId="0" borderId="4" xfId="0" applyNumberFormat="1" applyFont="1" applyBorder="1" applyAlignment="1">
      <alignment horizontal="right" wrapText="1"/>
    </xf>
    <xf numFmtId="165" fontId="8" fillId="0" borderId="4" xfId="0" applyNumberFormat="1" applyFont="1" applyFill="1" applyBorder="1" applyAlignment="1">
      <alignment horizontal="right" wrapText="1"/>
    </xf>
    <xf numFmtId="168" fontId="7" fillId="0" borderId="0" xfId="1" applyNumberFormat="1" applyFont="1" applyAlignment="1">
      <alignment horizontal="right" wrapText="1"/>
    </xf>
    <xf numFmtId="169" fontId="7" fillId="0" borderId="0" xfId="1" applyNumberFormat="1" applyFont="1" applyAlignment="1">
      <alignment horizontal="right" wrapText="1"/>
    </xf>
    <xf numFmtId="0" fontId="10" fillId="0" borderId="0" xfId="0" applyFont="1" applyFill="1" applyAlignment="1">
      <alignment horizontal="center" wrapText="1"/>
    </xf>
    <xf numFmtId="0" fontId="8" fillId="0" borderId="0" xfId="3" applyFont="1" applyAlignment="1">
      <alignment horizontal="center" vertical="center" wrapText="1"/>
    </xf>
    <xf numFmtId="168" fontId="8" fillId="0" borderId="0" xfId="1" applyNumberFormat="1" applyFont="1" applyAlignment="1">
      <alignment horizontal="right" wrapText="1"/>
    </xf>
    <xf numFmtId="169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right" wrapText="1"/>
    </xf>
    <xf numFmtId="168" fontId="8" fillId="0" borderId="4" xfId="1" applyNumberFormat="1" applyFont="1" applyBorder="1" applyAlignment="1">
      <alignment horizontal="right" wrapText="1"/>
    </xf>
    <xf numFmtId="169" fontId="8" fillId="0" borderId="4" xfId="1" applyNumberFormat="1" applyFont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0" xfId="3" applyFont="1" applyAlignment="1">
      <alignment horizontal="center" vertical="center" wrapText="1"/>
    </xf>
    <xf numFmtId="3" fontId="8" fillId="0" borderId="0" xfId="1" applyNumberFormat="1" applyFont="1" applyAlignment="1">
      <alignment horizontal="right" wrapText="1"/>
    </xf>
    <xf numFmtId="49" fontId="4" fillId="0" borderId="7" xfId="0" applyNumberFormat="1" applyFont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wrapText="1"/>
    </xf>
    <xf numFmtId="169" fontId="4" fillId="0" borderId="0" xfId="3" applyNumberFormat="1" applyFont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left" wrapText="1" indent="1"/>
    </xf>
    <xf numFmtId="3" fontId="10" fillId="0" borderId="0" xfId="0" applyNumberFormat="1" applyFont="1" applyFill="1" applyAlignment="1">
      <alignment horizontal="right" wrapText="1"/>
    </xf>
    <xf numFmtId="169" fontId="2" fillId="0" borderId="0" xfId="3" applyNumberFormat="1" applyFont="1" applyAlignment="1">
      <alignment horizontal="right" wrapText="1"/>
    </xf>
    <xf numFmtId="0" fontId="2" fillId="0" borderId="4" xfId="0" applyFont="1" applyFill="1" applyBorder="1" applyAlignment="1">
      <alignment horizontal="left" wrapText="1" indent="1"/>
    </xf>
    <xf numFmtId="3" fontId="10" fillId="0" borderId="4" xfId="0" applyNumberFormat="1" applyFont="1" applyFill="1" applyBorder="1" applyAlignment="1">
      <alignment horizontal="right" wrapText="1"/>
    </xf>
    <xf numFmtId="169" fontId="2" fillId="0" borderId="4" xfId="3" applyNumberFormat="1" applyFont="1" applyBorder="1" applyAlignment="1">
      <alignment horizontal="right" wrapText="1"/>
    </xf>
    <xf numFmtId="0" fontId="9" fillId="0" borderId="0" xfId="0" applyFont="1" applyBorder="1" applyAlignment="1">
      <alignment vertical="top" wrapText="1"/>
    </xf>
    <xf numFmtId="168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0" fontId="16" fillId="0" borderId="0" xfId="0" applyFont="1"/>
    <xf numFmtId="165" fontId="16" fillId="0" borderId="0" xfId="0" applyNumberFormat="1" applyFont="1"/>
    <xf numFmtId="49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vertical="center" wrapText="1"/>
    </xf>
    <xf numFmtId="165" fontId="16" fillId="0" borderId="0" xfId="0" applyNumberFormat="1" applyFon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center" vertical="center" wrapText="1"/>
    </xf>
    <xf numFmtId="168" fontId="13" fillId="0" borderId="4" xfId="0" applyNumberFormat="1" applyFont="1" applyBorder="1" applyAlignment="1">
      <alignment horizontal="right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applyFont="1" applyBorder="1"/>
    <xf numFmtId="49" fontId="15" fillId="0" borderId="3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wrapText="1"/>
    </xf>
    <xf numFmtId="169" fontId="13" fillId="0" borderId="0" xfId="0" applyNumberFormat="1" applyFont="1" applyAlignment="1">
      <alignment horizontal="right" wrapText="1"/>
    </xf>
    <xf numFmtId="0" fontId="13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 indent="1"/>
    </xf>
    <xf numFmtId="165" fontId="13" fillId="0" borderId="0" xfId="0" applyNumberFormat="1" applyFont="1" applyAlignment="1">
      <alignment horizontal="right" wrapText="1"/>
    </xf>
    <xf numFmtId="0" fontId="16" fillId="0" borderId="4" xfId="0" applyFont="1" applyFill="1" applyBorder="1" applyAlignment="1">
      <alignment horizontal="left" wrapText="1" indent="1"/>
    </xf>
    <xf numFmtId="169" fontId="13" fillId="0" borderId="4" xfId="0" applyNumberFormat="1" applyFont="1" applyBorder="1" applyAlignment="1">
      <alignment horizontal="right" wrapText="1"/>
    </xf>
    <xf numFmtId="0" fontId="19" fillId="0" borderId="0" xfId="0" applyFont="1"/>
    <xf numFmtId="0" fontId="17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wrapText="1"/>
    </xf>
    <xf numFmtId="168" fontId="13" fillId="0" borderId="0" xfId="0" applyNumberFormat="1" applyFont="1" applyBorder="1" applyAlignment="1">
      <alignment horizontal="right" wrapText="1"/>
    </xf>
    <xf numFmtId="165" fontId="16" fillId="0" borderId="0" xfId="0" applyNumberFormat="1" applyFont="1" applyBorder="1"/>
    <xf numFmtId="0" fontId="13" fillId="0" borderId="0" xfId="0" applyFont="1" applyBorder="1" applyAlignment="1">
      <alignment horizontal="right" wrapText="1"/>
    </xf>
    <xf numFmtId="165" fontId="16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 wrapText="1"/>
    </xf>
    <xf numFmtId="165" fontId="16" fillId="0" borderId="4" xfId="0" applyNumberFormat="1" applyFont="1" applyBorder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9" fontId="16" fillId="0" borderId="0" xfId="0" applyNumberFormat="1" applyFont="1" applyFill="1" applyAlignment="1">
      <alignment vertical="center" wrapText="1"/>
    </xf>
    <xf numFmtId="165" fontId="16" fillId="0" borderId="0" xfId="0" applyNumberFormat="1" applyFont="1" applyFill="1" applyBorder="1" applyAlignment="1">
      <alignment horizontal="right" vertical="top" wrapText="1"/>
    </xf>
    <xf numFmtId="49" fontId="16" fillId="0" borderId="2" xfId="0" applyNumberFormat="1" applyFont="1" applyFill="1" applyBorder="1" applyAlignment="1">
      <alignment horizontal="center" vertical="center" wrapText="1"/>
    </xf>
    <xf numFmtId="165" fontId="16" fillId="0" borderId="3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/>
    <xf numFmtId="165" fontId="16" fillId="0" borderId="0" xfId="0" applyNumberFormat="1" applyFont="1" applyFill="1" applyBorder="1" applyAlignment="1">
      <alignment horizontal="right"/>
    </xf>
    <xf numFmtId="165" fontId="16" fillId="0" borderId="4" xfId="0" applyNumberFormat="1" applyFont="1" applyFill="1" applyBorder="1"/>
    <xf numFmtId="0" fontId="16" fillId="0" borderId="0" xfId="0" applyFont="1" applyFill="1"/>
    <xf numFmtId="165" fontId="16" fillId="0" borderId="0" xfId="0" applyNumberFormat="1" applyFont="1" applyFill="1"/>
    <xf numFmtId="168" fontId="20" fillId="0" borderId="0" xfId="0" applyNumberFormat="1" applyFont="1" applyAlignment="1">
      <alignment horizontal="right" wrapText="1"/>
    </xf>
    <xf numFmtId="169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right" wrapText="1"/>
    </xf>
    <xf numFmtId="168" fontId="20" fillId="0" borderId="4" xfId="0" applyNumberFormat="1" applyFont="1" applyBorder="1" applyAlignment="1">
      <alignment horizontal="right" wrapText="1"/>
    </xf>
    <xf numFmtId="0" fontId="4" fillId="0" borderId="0" xfId="2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165" fontId="6" fillId="0" borderId="4" xfId="2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/>
    </xf>
    <xf numFmtId="0" fontId="9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7" fillId="0" borderId="0" xfId="0" applyFont="1" applyBorder="1" applyAlignment="1">
      <alignment horizontal="left" vertical="top" wrapText="1"/>
    </xf>
  </cellXfs>
  <cellStyles count="5">
    <cellStyle name="Обычный" xfId="0" builtinId="0"/>
    <cellStyle name="Обычный 10" xfId="1"/>
    <cellStyle name="Обычный 2" xfId="2"/>
    <cellStyle name="Обычный 4" xfId="3"/>
    <cellStyle name="Финансовый" xfId="4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zoomScale="85" zoomScaleNormal="85" workbookViewId="0">
      <selection activeCell="B9" sqref="B9"/>
    </sheetView>
  </sheetViews>
  <sheetFormatPr defaultRowHeight="12.75"/>
  <cols>
    <col min="1" max="1" width="42.7109375" style="2" customWidth="1"/>
    <col min="2" max="2" width="16.140625" style="2" customWidth="1"/>
    <col min="3" max="3" width="13.42578125" style="2" customWidth="1"/>
    <col min="4" max="4" width="13.5703125" style="2" customWidth="1"/>
    <col min="5" max="5" width="13.140625" style="2" customWidth="1"/>
    <col min="6" max="6" width="13.7109375" style="2" customWidth="1"/>
    <col min="7" max="7" width="13.140625" style="2" customWidth="1"/>
    <col min="8" max="8" width="14.42578125" style="2" customWidth="1"/>
    <col min="9" max="9" width="12.140625" style="2" customWidth="1"/>
    <col min="10" max="16384" width="9.140625" style="4"/>
  </cols>
  <sheetData>
    <row r="1" spans="1:9">
      <c r="H1" s="178" t="s">
        <v>46</v>
      </c>
      <c r="I1" s="178"/>
    </row>
    <row r="2" spans="1:9" s="3" customFormat="1">
      <c r="A2" s="177" t="s">
        <v>115</v>
      </c>
      <c r="B2" s="177"/>
      <c r="C2" s="177"/>
      <c r="D2" s="177"/>
      <c r="E2" s="177"/>
      <c r="F2" s="177"/>
      <c r="G2" s="177"/>
      <c r="H2" s="177"/>
      <c r="I2" s="177"/>
    </row>
    <row r="3" spans="1:9" s="3" customFormat="1">
      <c r="A3" s="7"/>
      <c r="B3" s="7"/>
      <c r="C3" s="7"/>
      <c r="D3" s="7"/>
      <c r="E3" s="7"/>
      <c r="F3" s="7"/>
      <c r="G3" s="7"/>
      <c r="H3" s="7"/>
      <c r="I3" s="7"/>
    </row>
    <row r="4" spans="1:9" s="3" customFormat="1">
      <c r="A4" s="8"/>
      <c r="B4" s="8"/>
      <c r="C4" s="8"/>
      <c r="D4" s="8"/>
      <c r="E4" s="8"/>
      <c r="F4" s="8"/>
      <c r="G4" s="8"/>
      <c r="H4" s="8"/>
      <c r="I4" s="9" t="s">
        <v>0</v>
      </c>
    </row>
    <row r="5" spans="1:9" s="15" customFormat="1" ht="51">
      <c r="A5" s="10"/>
      <c r="B5" s="11" t="s">
        <v>24</v>
      </c>
      <c r="C5" s="12" t="s">
        <v>1</v>
      </c>
      <c r="D5" s="13" t="s">
        <v>25</v>
      </c>
      <c r="E5" s="12" t="s">
        <v>1</v>
      </c>
      <c r="F5" s="13" t="s">
        <v>26</v>
      </c>
      <c r="G5" s="12" t="s">
        <v>1</v>
      </c>
      <c r="H5" s="13" t="s">
        <v>27</v>
      </c>
      <c r="I5" s="14" t="s">
        <v>1</v>
      </c>
    </row>
    <row r="6" spans="1:9" ht="25.5">
      <c r="A6" s="16" t="s">
        <v>113</v>
      </c>
      <c r="B6" s="17">
        <v>7059179</v>
      </c>
      <c r="C6" s="18">
        <v>100</v>
      </c>
      <c r="D6" s="17">
        <v>7610368</v>
      </c>
      <c r="E6" s="19">
        <v>100</v>
      </c>
      <c r="F6" s="17">
        <v>12027746</v>
      </c>
      <c r="G6" s="19">
        <v>100</v>
      </c>
      <c r="H6" s="17">
        <v>14644740</v>
      </c>
      <c r="I6" s="19">
        <v>100</v>
      </c>
    </row>
    <row r="7" spans="1:9">
      <c r="A7" s="16" t="s">
        <v>2</v>
      </c>
      <c r="B7" s="20">
        <v>76086</v>
      </c>
      <c r="C7" s="6">
        <f>B7*100/7059179</f>
        <v>1.0778307222412125</v>
      </c>
      <c r="D7" s="20">
        <v>166897</v>
      </c>
      <c r="E7" s="21">
        <f>D7*100/7610368</f>
        <v>2.1930214149959633</v>
      </c>
      <c r="F7" s="20">
        <v>1191346</v>
      </c>
      <c r="G7" s="21">
        <f>F7*100/12027746</f>
        <v>9.9049813655858721</v>
      </c>
      <c r="H7" s="20">
        <v>1542027</v>
      </c>
      <c r="I7" s="21">
        <f>H7*100/14644740</f>
        <v>10.529562149959645</v>
      </c>
    </row>
    <row r="8" spans="1:9">
      <c r="A8" s="22" t="s">
        <v>2</v>
      </c>
      <c r="B8" s="20">
        <v>76086</v>
      </c>
      <c r="C8" s="6">
        <f t="shared" ref="C8:C30" si="0">B8*100/7059179</f>
        <v>1.0778307222412125</v>
      </c>
      <c r="D8" s="20">
        <v>166897</v>
      </c>
      <c r="E8" s="21">
        <f t="shared" ref="E8:E30" si="1">D8*100/7610368</f>
        <v>2.1930214149959633</v>
      </c>
      <c r="F8" s="20">
        <v>1191346</v>
      </c>
      <c r="G8" s="21">
        <f t="shared" ref="G8:G30" si="2">F8*100/12027746</f>
        <v>9.9049813655858721</v>
      </c>
      <c r="H8" s="20">
        <v>1542027</v>
      </c>
      <c r="I8" s="21">
        <f t="shared" ref="I8:I30" si="3">H8*100/14644740</f>
        <v>10.529562149959645</v>
      </c>
    </row>
    <row r="9" spans="1:9" ht="25.5">
      <c r="A9" s="16" t="s">
        <v>3</v>
      </c>
      <c r="B9" s="20">
        <v>2212960</v>
      </c>
      <c r="C9" s="6">
        <f t="shared" si="0"/>
        <v>31.348687998986851</v>
      </c>
      <c r="D9" s="20">
        <v>3888781</v>
      </c>
      <c r="E9" s="21">
        <f t="shared" si="1"/>
        <v>51.098461992902315</v>
      </c>
      <c r="F9" s="20">
        <v>3686129</v>
      </c>
      <c r="G9" s="21">
        <f t="shared" si="2"/>
        <v>30.646880970050415</v>
      </c>
      <c r="H9" s="20">
        <v>1739120</v>
      </c>
      <c r="I9" s="21">
        <f t="shared" si="3"/>
        <v>11.875390071793696</v>
      </c>
    </row>
    <row r="10" spans="1:9" ht="25.5">
      <c r="A10" s="22" t="s">
        <v>4</v>
      </c>
      <c r="B10" s="20">
        <v>92189</v>
      </c>
      <c r="C10" s="6">
        <f t="shared" si="0"/>
        <v>1.3059450681162781</v>
      </c>
      <c r="D10" s="20">
        <v>731109</v>
      </c>
      <c r="E10" s="21">
        <f t="shared" si="1"/>
        <v>9.6067496341832612</v>
      </c>
      <c r="F10" s="20">
        <v>2289896</v>
      </c>
      <c r="G10" s="21">
        <f t="shared" si="2"/>
        <v>19.038446605041376</v>
      </c>
      <c r="H10" s="20">
        <v>804447</v>
      </c>
      <c r="I10" s="21">
        <f t="shared" si="3"/>
        <v>5.4930780607917926</v>
      </c>
    </row>
    <row r="11" spans="1:9" ht="38.25">
      <c r="A11" s="22" t="s">
        <v>5</v>
      </c>
      <c r="B11" s="20">
        <v>91912</v>
      </c>
      <c r="C11" s="6">
        <f t="shared" si="0"/>
        <v>1.3020210990541534</v>
      </c>
      <c r="D11" s="20">
        <v>728920</v>
      </c>
      <c r="E11" s="21">
        <f t="shared" si="1"/>
        <v>9.5779862419268031</v>
      </c>
      <c r="F11" s="20">
        <v>68158</v>
      </c>
      <c r="G11" s="21">
        <f t="shared" si="2"/>
        <v>0.56667309070211491</v>
      </c>
      <c r="H11" s="20">
        <v>111604</v>
      </c>
      <c r="I11" s="21">
        <f t="shared" si="3"/>
        <v>0.76207566675816707</v>
      </c>
    </row>
    <row r="12" spans="1:9" ht="25.5">
      <c r="A12" s="22" t="s">
        <v>6</v>
      </c>
      <c r="B12" s="20">
        <v>76086</v>
      </c>
      <c r="C12" s="6">
        <f t="shared" si="0"/>
        <v>1.0778307222412125</v>
      </c>
      <c r="D12" s="20">
        <v>166898</v>
      </c>
      <c r="E12" s="21">
        <f t="shared" si="1"/>
        <v>2.1930345549650161</v>
      </c>
      <c r="F12" s="20">
        <v>546693</v>
      </c>
      <c r="G12" s="21">
        <f t="shared" si="2"/>
        <v>4.5452655884153188</v>
      </c>
      <c r="H12" s="20">
        <v>9015</v>
      </c>
      <c r="I12" s="21">
        <f t="shared" si="3"/>
        <v>6.1557938208530845E-2</v>
      </c>
    </row>
    <row r="13" spans="1:9" ht="38.25">
      <c r="A13" s="23" t="s">
        <v>7</v>
      </c>
      <c r="B13" s="20">
        <v>633242</v>
      </c>
      <c r="C13" s="6">
        <f t="shared" si="0"/>
        <v>8.9704765950827987</v>
      </c>
      <c r="D13" s="20">
        <v>991344</v>
      </c>
      <c r="E13" s="21">
        <f t="shared" si="1"/>
        <v>13.026229480624327</v>
      </c>
      <c r="F13" s="20">
        <v>24823</v>
      </c>
      <c r="G13" s="21">
        <f t="shared" si="2"/>
        <v>0.20638114572755362</v>
      </c>
      <c r="H13" s="24" t="s">
        <v>117</v>
      </c>
      <c r="I13" s="21" t="s">
        <v>117</v>
      </c>
    </row>
    <row r="14" spans="1:9" ht="38.25">
      <c r="A14" s="23" t="s">
        <v>8</v>
      </c>
      <c r="B14" s="20">
        <v>76086</v>
      </c>
      <c r="C14" s="6">
        <f t="shared" si="0"/>
        <v>1.0778307222412125</v>
      </c>
      <c r="D14" s="20">
        <v>166898</v>
      </c>
      <c r="E14" s="21">
        <f t="shared" si="1"/>
        <v>2.1930345549650161</v>
      </c>
      <c r="F14" s="20">
        <v>185143</v>
      </c>
      <c r="G14" s="21">
        <f t="shared" si="2"/>
        <v>1.5392992169937743</v>
      </c>
      <c r="H14" s="20">
        <v>356676</v>
      </c>
      <c r="I14" s="21">
        <f t="shared" si="3"/>
        <v>2.4355229249546255</v>
      </c>
    </row>
    <row r="15" spans="1:9" ht="25.5">
      <c r="A15" s="22" t="s">
        <v>9</v>
      </c>
      <c r="B15" s="20">
        <v>1075447</v>
      </c>
      <c r="C15" s="6">
        <f t="shared" si="0"/>
        <v>15.23473197095583</v>
      </c>
      <c r="D15" s="20">
        <v>207794</v>
      </c>
      <c r="E15" s="21">
        <f t="shared" si="1"/>
        <v>2.730406729346071</v>
      </c>
      <c r="F15" s="20">
        <v>469533</v>
      </c>
      <c r="G15" s="21">
        <f t="shared" si="2"/>
        <v>3.9037488819600945</v>
      </c>
      <c r="H15" s="20">
        <v>336034</v>
      </c>
      <c r="I15" s="21">
        <f t="shared" si="3"/>
        <v>2.2945712931742044</v>
      </c>
    </row>
    <row r="16" spans="1:9" ht="38.25">
      <c r="A16" s="22" t="s">
        <v>10</v>
      </c>
      <c r="B16" s="20">
        <v>167998</v>
      </c>
      <c r="C16" s="6">
        <f t="shared" si="0"/>
        <v>2.3798518212953659</v>
      </c>
      <c r="D16" s="20">
        <v>895818</v>
      </c>
      <c r="E16" s="21">
        <f t="shared" si="1"/>
        <v>11.771020796891818</v>
      </c>
      <c r="F16" s="20">
        <v>101883</v>
      </c>
      <c r="G16" s="21">
        <f t="shared" si="2"/>
        <v>0.84706644121018182</v>
      </c>
      <c r="H16" s="20">
        <v>121344</v>
      </c>
      <c r="I16" s="21">
        <f t="shared" si="3"/>
        <v>0.82858418790637456</v>
      </c>
    </row>
    <row r="17" spans="1:9">
      <c r="A17" s="16" t="s">
        <v>11</v>
      </c>
      <c r="B17" s="20">
        <v>4770133</v>
      </c>
      <c r="C17" s="6">
        <f t="shared" si="0"/>
        <v>67.573481278771936</v>
      </c>
      <c r="D17" s="20">
        <v>3554690</v>
      </c>
      <c r="E17" s="21">
        <f t="shared" si="1"/>
        <v>46.708516592101724</v>
      </c>
      <c r="F17" s="20">
        <v>7150271</v>
      </c>
      <c r="G17" s="21">
        <f t="shared" si="2"/>
        <v>59.448137664363713</v>
      </c>
      <c r="H17" s="20">
        <v>11363593</v>
      </c>
      <c r="I17" s="21">
        <f t="shared" si="3"/>
        <v>77.595047778246666</v>
      </c>
    </row>
    <row r="18" spans="1:9" ht="25.5">
      <c r="A18" s="22" t="s">
        <v>12</v>
      </c>
      <c r="B18" s="20">
        <v>173162</v>
      </c>
      <c r="C18" s="6">
        <f t="shared" si="0"/>
        <v>2.4530048040997401</v>
      </c>
      <c r="D18" s="20">
        <v>317121</v>
      </c>
      <c r="E18" s="21">
        <f t="shared" si="1"/>
        <v>4.1669601259755114</v>
      </c>
      <c r="F18" s="24">
        <v>943</v>
      </c>
      <c r="G18" s="21">
        <f t="shared" si="2"/>
        <v>7.8402054715821234E-3</v>
      </c>
      <c r="H18" s="20">
        <v>28855</v>
      </c>
      <c r="I18" s="21">
        <f t="shared" si="3"/>
        <v>0.19703320099913008</v>
      </c>
    </row>
    <row r="19" spans="1:9">
      <c r="A19" s="22" t="s">
        <v>33</v>
      </c>
      <c r="B19" s="20">
        <v>321585</v>
      </c>
      <c r="C19" s="6">
        <f t="shared" si="0"/>
        <v>4.5555580896872003</v>
      </c>
      <c r="D19" s="20">
        <v>588937</v>
      </c>
      <c r="E19" s="21">
        <f t="shared" si="1"/>
        <v>7.7386139540164152</v>
      </c>
      <c r="F19" s="20">
        <v>1106175</v>
      </c>
      <c r="G19" s="21">
        <f t="shared" si="2"/>
        <v>9.1968603261159654</v>
      </c>
      <c r="H19" s="20">
        <v>572869</v>
      </c>
      <c r="I19" s="21">
        <f t="shared" si="3"/>
        <v>3.9117731007856746</v>
      </c>
    </row>
    <row r="20" spans="1:9">
      <c r="A20" s="22" t="s">
        <v>13</v>
      </c>
      <c r="B20" s="20">
        <v>12827</v>
      </c>
      <c r="C20" s="6">
        <f t="shared" si="0"/>
        <v>0.18170668288762759</v>
      </c>
      <c r="D20" s="24" t="s">
        <v>117</v>
      </c>
      <c r="E20" s="21" t="s">
        <v>117</v>
      </c>
      <c r="F20" s="20">
        <v>13368</v>
      </c>
      <c r="G20" s="21">
        <f t="shared" si="2"/>
        <v>0.11114301881665942</v>
      </c>
      <c r="H20" s="20">
        <v>89980</v>
      </c>
      <c r="I20" s="21">
        <f t="shared" si="3"/>
        <v>0.61441855574083259</v>
      </c>
    </row>
    <row r="21" spans="1:9">
      <c r="A21" s="25" t="s">
        <v>14</v>
      </c>
      <c r="B21" s="20">
        <v>371898</v>
      </c>
      <c r="C21" s="6">
        <f t="shared" si="0"/>
        <v>5.2682896977113058</v>
      </c>
      <c r="D21" s="20">
        <v>348076</v>
      </c>
      <c r="E21" s="21">
        <f t="shared" si="1"/>
        <v>4.573707868003229</v>
      </c>
      <c r="F21" s="20">
        <v>794190</v>
      </c>
      <c r="G21" s="21">
        <f t="shared" si="2"/>
        <v>6.6029828032617246</v>
      </c>
      <c r="H21" s="20">
        <v>1038804</v>
      </c>
      <c r="I21" s="21">
        <f t="shared" si="3"/>
        <v>7.0933591173349608</v>
      </c>
    </row>
    <row r="22" spans="1:9" ht="25.5">
      <c r="A22" s="22" t="s">
        <v>15</v>
      </c>
      <c r="B22" s="20">
        <v>543923</v>
      </c>
      <c r="C22" s="6">
        <f t="shared" si="0"/>
        <v>7.7051878129170541</v>
      </c>
      <c r="D22" s="20">
        <v>570120</v>
      </c>
      <c r="E22" s="21">
        <f t="shared" si="1"/>
        <v>7.4913591563509145</v>
      </c>
      <c r="F22" s="20">
        <v>454733</v>
      </c>
      <c r="G22" s="21">
        <f t="shared" si="2"/>
        <v>3.7807000580158578</v>
      </c>
      <c r="H22" s="20">
        <v>306959</v>
      </c>
      <c r="I22" s="21">
        <f t="shared" si="3"/>
        <v>2.0960358463175175</v>
      </c>
    </row>
    <row r="23" spans="1:9">
      <c r="A23" s="22" t="s">
        <v>16</v>
      </c>
      <c r="B23" s="20">
        <v>2199314</v>
      </c>
      <c r="C23" s="6">
        <f t="shared" si="0"/>
        <v>31.155379400352363</v>
      </c>
      <c r="D23" s="20">
        <v>389062</v>
      </c>
      <c r="E23" s="21">
        <f t="shared" si="1"/>
        <v>5.1122626395990309</v>
      </c>
      <c r="F23" s="20">
        <v>833675</v>
      </c>
      <c r="G23" s="21">
        <f t="shared" si="2"/>
        <v>6.9312654257913326</v>
      </c>
      <c r="H23" s="20">
        <v>1421937</v>
      </c>
      <c r="I23" s="21">
        <f t="shared" si="3"/>
        <v>9.7095407634413444</v>
      </c>
    </row>
    <row r="24" spans="1:9">
      <c r="A24" s="25" t="s">
        <v>17</v>
      </c>
      <c r="B24" s="20">
        <v>79740</v>
      </c>
      <c r="C24" s="6">
        <f t="shared" si="0"/>
        <v>1.129593115573355</v>
      </c>
      <c r="D24" s="20">
        <v>26309</v>
      </c>
      <c r="E24" s="21">
        <f t="shared" si="1"/>
        <v>0.34569944580866524</v>
      </c>
      <c r="F24" s="20">
        <v>94645</v>
      </c>
      <c r="G24" s="21">
        <f t="shared" si="2"/>
        <v>0.7868889150136692</v>
      </c>
      <c r="H24" s="20">
        <v>232353</v>
      </c>
      <c r="I24" s="21">
        <f t="shared" si="3"/>
        <v>1.586596962458876</v>
      </c>
    </row>
    <row r="25" spans="1:9">
      <c r="A25" s="22" t="s">
        <v>18</v>
      </c>
      <c r="B25" s="20">
        <v>53646</v>
      </c>
      <c r="C25" s="6">
        <f t="shared" si="0"/>
        <v>0.75994673034923754</v>
      </c>
      <c r="D25" s="20">
        <v>19695</v>
      </c>
      <c r="E25" s="21">
        <f t="shared" si="1"/>
        <v>0.25879169049381057</v>
      </c>
      <c r="F25" s="20">
        <v>92734</v>
      </c>
      <c r="G25" s="21">
        <f t="shared" si="2"/>
        <v>0.77100065132735596</v>
      </c>
      <c r="H25" s="20">
        <v>88775</v>
      </c>
      <c r="I25" s="21">
        <f t="shared" si="3"/>
        <v>0.60619034547557693</v>
      </c>
    </row>
    <row r="26" spans="1:9">
      <c r="A26" s="22" t="s">
        <v>19</v>
      </c>
      <c r="B26" s="20">
        <v>89328</v>
      </c>
      <c r="C26" s="6">
        <f t="shared" si="0"/>
        <v>1.2654162757453806</v>
      </c>
      <c r="D26" s="20">
        <v>27183</v>
      </c>
      <c r="E26" s="21">
        <f t="shared" si="1"/>
        <v>0.35718377876076424</v>
      </c>
      <c r="F26" s="20">
        <v>131555</v>
      </c>
      <c r="G26" s="21">
        <f t="shared" si="2"/>
        <v>1.0937627049989249</v>
      </c>
      <c r="H26" s="20">
        <v>172285</v>
      </c>
      <c r="I26" s="21">
        <f t="shared" si="3"/>
        <v>1.1764292162237089</v>
      </c>
    </row>
    <row r="27" spans="1:9">
      <c r="A27" s="22" t="s">
        <v>20</v>
      </c>
      <c r="B27" s="20">
        <v>101537</v>
      </c>
      <c r="C27" s="6">
        <f t="shared" si="0"/>
        <v>1.4383683994980152</v>
      </c>
      <c r="D27" s="20">
        <v>48814</v>
      </c>
      <c r="E27" s="21">
        <f t="shared" si="1"/>
        <v>0.64141444934068892</v>
      </c>
      <c r="F27" s="20">
        <v>98969</v>
      </c>
      <c r="G27" s="21">
        <f t="shared" si="2"/>
        <v>0.82283912546872873</v>
      </c>
      <c r="H27" s="20">
        <v>137520</v>
      </c>
      <c r="I27" s="21">
        <f t="shared" si="3"/>
        <v>0.93904022877838733</v>
      </c>
    </row>
    <row r="28" spans="1:9">
      <c r="A28" s="22" t="s">
        <v>21</v>
      </c>
      <c r="B28" s="20">
        <v>89016</v>
      </c>
      <c r="C28" s="6">
        <f t="shared" si="0"/>
        <v>1.2609964983180055</v>
      </c>
      <c r="D28" s="20">
        <v>186933</v>
      </c>
      <c r="E28" s="21">
        <f t="shared" si="1"/>
        <v>2.4562938349367598</v>
      </c>
      <c r="F28" s="20">
        <v>14014</v>
      </c>
      <c r="G28" s="21">
        <f t="shared" si="2"/>
        <v>0.11651393369963084</v>
      </c>
      <c r="H28" s="20">
        <v>109935</v>
      </c>
      <c r="I28" s="21">
        <f t="shared" si="3"/>
        <v>0.75067908341151846</v>
      </c>
    </row>
    <row r="29" spans="1:9" ht="25.5">
      <c r="A29" s="22" t="s">
        <v>22</v>
      </c>
      <c r="B29" s="20">
        <v>26946</v>
      </c>
      <c r="C29" s="6">
        <f t="shared" si="0"/>
        <v>0.38171577742964158</v>
      </c>
      <c r="D29" s="20">
        <v>20549</v>
      </c>
      <c r="E29" s="21">
        <f t="shared" si="1"/>
        <v>0.27001322406485467</v>
      </c>
      <c r="F29" s="20">
        <v>246022</v>
      </c>
      <c r="G29" s="21">
        <f t="shared" si="2"/>
        <v>2.0454539030006123</v>
      </c>
      <c r="H29" s="20">
        <v>63264</v>
      </c>
      <c r="I29" s="21">
        <f t="shared" si="3"/>
        <v>0.43199128151131394</v>
      </c>
    </row>
    <row r="30" spans="1:9" ht="25.5">
      <c r="A30" s="26" t="s">
        <v>23</v>
      </c>
      <c r="B30" s="27">
        <v>707211</v>
      </c>
      <c r="C30" s="28">
        <f t="shared" si="0"/>
        <v>10.018317994203009</v>
      </c>
      <c r="D30" s="27">
        <v>1011891</v>
      </c>
      <c r="E30" s="29">
        <f t="shared" si="1"/>
        <v>13.296216424751076</v>
      </c>
      <c r="F30" s="27">
        <v>3269248</v>
      </c>
      <c r="G30" s="29">
        <f t="shared" si="2"/>
        <v>27.180886593381668</v>
      </c>
      <c r="H30" s="27">
        <v>7100057</v>
      </c>
      <c r="I30" s="29">
        <f t="shared" si="3"/>
        <v>48.481960075767816</v>
      </c>
    </row>
    <row r="31" spans="1:9">
      <c r="B31" s="5"/>
      <c r="C31" s="6"/>
    </row>
    <row r="32" spans="1:9">
      <c r="C32" s="6"/>
    </row>
  </sheetData>
  <mergeCells count="2">
    <mergeCell ref="A2:I2"/>
    <mergeCell ref="H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3" sqref="D3"/>
    </sheetView>
  </sheetViews>
  <sheetFormatPr defaultRowHeight="12.75"/>
  <cols>
    <col min="1" max="1" width="39.7109375" style="1" bestFit="1" customWidth="1"/>
    <col min="2" max="2" width="11.28515625" style="1" bestFit="1" customWidth="1"/>
    <col min="3" max="3" width="17.42578125" style="1" bestFit="1" customWidth="1"/>
    <col min="4" max="16384" width="9.140625" style="1"/>
  </cols>
  <sheetData>
    <row r="1" spans="1:4">
      <c r="A1" s="183" t="s">
        <v>115</v>
      </c>
      <c r="B1" s="183"/>
      <c r="C1" s="183"/>
    </row>
    <row r="2" spans="1:4">
      <c r="A2" s="90"/>
      <c r="B2" s="91"/>
      <c r="C2" s="9"/>
    </row>
    <row r="3" spans="1:4" ht="38.25">
      <c r="A3" s="36"/>
      <c r="B3" s="36" t="s">
        <v>102</v>
      </c>
      <c r="C3" s="92" t="s">
        <v>96</v>
      </c>
      <c r="D3" s="2"/>
    </row>
    <row r="4" spans="1:4" ht="25.5">
      <c r="A4" s="94" t="s">
        <v>114</v>
      </c>
      <c r="B4" s="108">
        <v>284060485</v>
      </c>
      <c r="C4" s="109">
        <v>100</v>
      </c>
    </row>
    <row r="5" spans="1:4">
      <c r="A5" s="98" t="s">
        <v>48</v>
      </c>
      <c r="B5" s="110"/>
      <c r="C5" s="111" t="s">
        <v>47</v>
      </c>
    </row>
    <row r="6" spans="1:4">
      <c r="A6" s="101" t="s">
        <v>49</v>
      </c>
      <c r="B6" s="112">
        <v>293595</v>
      </c>
      <c r="C6" s="113">
        <v>0.1</v>
      </c>
    </row>
    <row r="7" spans="1:4">
      <c r="A7" s="101" t="s">
        <v>50</v>
      </c>
      <c r="B7" s="112">
        <v>24337206</v>
      </c>
      <c r="C7" s="113">
        <v>8.6</v>
      </c>
    </row>
    <row r="8" spans="1:4" ht="38.25">
      <c r="A8" s="101" t="s">
        <v>92</v>
      </c>
      <c r="B8" s="112">
        <v>77659939</v>
      </c>
      <c r="C8" s="113">
        <v>27.3</v>
      </c>
    </row>
    <row r="9" spans="1:4" ht="25.5">
      <c r="A9" s="101" t="s">
        <v>93</v>
      </c>
      <c r="B9" s="114" t="s">
        <v>119</v>
      </c>
      <c r="C9" s="113">
        <v>1.1000000000000001</v>
      </c>
    </row>
    <row r="10" spans="1:4">
      <c r="A10" s="101" t="s">
        <v>52</v>
      </c>
      <c r="B10" s="112">
        <v>57937253</v>
      </c>
      <c r="C10" s="113">
        <v>20.399999999999999</v>
      </c>
    </row>
    <row r="11" spans="1:4">
      <c r="A11" s="101" t="s">
        <v>53</v>
      </c>
      <c r="B11" s="112">
        <v>4626041</v>
      </c>
      <c r="C11" s="113">
        <v>1.6</v>
      </c>
    </row>
    <row r="12" spans="1:4">
      <c r="A12" s="104" t="s">
        <v>54</v>
      </c>
      <c r="B12" s="112">
        <v>340253</v>
      </c>
      <c r="C12" s="113">
        <v>0.1</v>
      </c>
    </row>
    <row r="13" spans="1:4" ht="25.5">
      <c r="A13" s="104" t="s">
        <v>55</v>
      </c>
      <c r="B13" s="112">
        <v>149272</v>
      </c>
      <c r="C13" s="113">
        <v>0.1</v>
      </c>
    </row>
    <row r="14" spans="1:4" ht="25.5">
      <c r="A14" s="104" t="s">
        <v>56</v>
      </c>
      <c r="B14" s="112">
        <v>18610726</v>
      </c>
      <c r="C14" s="113">
        <v>6.6</v>
      </c>
    </row>
    <row r="15" spans="1:4" ht="25.5">
      <c r="A15" s="104" t="s">
        <v>57</v>
      </c>
      <c r="B15" s="112">
        <v>2919383</v>
      </c>
      <c r="C15" s="113">
        <v>1</v>
      </c>
    </row>
    <row r="16" spans="1:4" ht="38.25">
      <c r="A16" s="104" t="s">
        <v>58</v>
      </c>
      <c r="B16" s="112">
        <v>9143457</v>
      </c>
      <c r="C16" s="113">
        <v>3.2</v>
      </c>
    </row>
    <row r="17" spans="1:3">
      <c r="A17" s="104" t="s">
        <v>60</v>
      </c>
      <c r="B17" s="112">
        <v>1775752</v>
      </c>
      <c r="C17" s="113">
        <v>0.6</v>
      </c>
    </row>
    <row r="18" spans="1:3" ht="38.25">
      <c r="A18" s="104" t="s">
        <v>59</v>
      </c>
      <c r="B18" s="112">
        <v>7309816</v>
      </c>
      <c r="C18" s="113">
        <v>2.6</v>
      </c>
    </row>
    <row r="19" spans="1:3">
      <c r="A19" s="104" t="s">
        <v>82</v>
      </c>
      <c r="B19" s="112">
        <v>643660</v>
      </c>
      <c r="C19" s="113">
        <v>0.2</v>
      </c>
    </row>
    <row r="20" spans="1:3">
      <c r="A20" s="104" t="s">
        <v>67</v>
      </c>
      <c r="B20" s="112">
        <v>7415850</v>
      </c>
      <c r="C20" s="113">
        <v>2.6</v>
      </c>
    </row>
    <row r="21" spans="1:3">
      <c r="A21" s="104" t="s">
        <v>68</v>
      </c>
      <c r="B21" s="112">
        <v>1367540</v>
      </c>
      <c r="C21" s="113">
        <v>0.5</v>
      </c>
    </row>
    <row r="22" spans="1:3">
      <c r="A22" s="104" t="s">
        <v>69</v>
      </c>
      <c r="B22" s="112">
        <v>202519</v>
      </c>
      <c r="C22" s="113">
        <v>0.1</v>
      </c>
    </row>
    <row r="23" spans="1:3">
      <c r="A23" s="104" t="s">
        <v>70</v>
      </c>
      <c r="B23" s="112">
        <v>22875</v>
      </c>
      <c r="C23" s="113">
        <v>0</v>
      </c>
    </row>
    <row r="24" spans="1:3" ht="38.25">
      <c r="A24" s="104" t="s">
        <v>94</v>
      </c>
      <c r="B24" s="112">
        <v>752924</v>
      </c>
      <c r="C24" s="113">
        <v>0.3</v>
      </c>
    </row>
    <row r="25" spans="1:3" ht="25.5">
      <c r="A25" s="104" t="s">
        <v>84</v>
      </c>
      <c r="B25" s="112">
        <v>9528412</v>
      </c>
      <c r="C25" s="113">
        <v>3.4</v>
      </c>
    </row>
    <row r="26" spans="1:3" ht="25.5">
      <c r="A26" s="104" t="s">
        <v>72</v>
      </c>
      <c r="B26" s="112">
        <v>3302649</v>
      </c>
      <c r="C26" s="113">
        <v>1.2</v>
      </c>
    </row>
    <row r="27" spans="1:3">
      <c r="A27" s="104" t="s">
        <v>73</v>
      </c>
      <c r="B27" s="112">
        <v>1278792</v>
      </c>
      <c r="C27" s="113">
        <v>0.5</v>
      </c>
    </row>
    <row r="28" spans="1:3">
      <c r="A28" s="104" t="s">
        <v>74</v>
      </c>
      <c r="B28" s="112">
        <v>18145574</v>
      </c>
      <c r="C28" s="113">
        <v>6.4</v>
      </c>
    </row>
    <row r="29" spans="1:3" ht="25.5">
      <c r="A29" s="104" t="s">
        <v>75</v>
      </c>
      <c r="B29" s="112">
        <v>429290</v>
      </c>
      <c r="C29" s="113">
        <v>0.2</v>
      </c>
    </row>
    <row r="30" spans="1:3">
      <c r="A30" s="104" t="s">
        <v>77</v>
      </c>
      <c r="B30" s="112">
        <v>536583</v>
      </c>
      <c r="C30" s="113">
        <v>0.2</v>
      </c>
    </row>
    <row r="31" spans="1:3">
      <c r="A31" s="104" t="s">
        <v>78</v>
      </c>
      <c r="B31" s="112">
        <v>665244</v>
      </c>
      <c r="C31" s="113">
        <v>0.2</v>
      </c>
    </row>
    <row r="32" spans="1:3" ht="25.5">
      <c r="A32" s="104" t="s">
        <v>19</v>
      </c>
      <c r="B32" s="112">
        <v>692662</v>
      </c>
      <c r="C32" s="113">
        <v>0.2</v>
      </c>
    </row>
    <row r="33" spans="1:7">
      <c r="A33" s="104" t="s">
        <v>79</v>
      </c>
      <c r="B33" s="112">
        <v>911331</v>
      </c>
      <c r="C33" s="113">
        <v>0.3</v>
      </c>
    </row>
    <row r="34" spans="1:7">
      <c r="A34" s="104" t="s">
        <v>76</v>
      </c>
      <c r="B34" s="112">
        <v>1061019</v>
      </c>
      <c r="C34" s="113">
        <v>0.4</v>
      </c>
    </row>
    <row r="35" spans="1:7">
      <c r="A35" s="104" t="s">
        <v>61</v>
      </c>
      <c r="B35" s="112">
        <v>1322055</v>
      </c>
      <c r="C35" s="113">
        <v>0.5</v>
      </c>
    </row>
    <row r="36" spans="1:7">
      <c r="A36" s="104" t="s">
        <v>62</v>
      </c>
      <c r="B36" s="112">
        <v>19393456</v>
      </c>
      <c r="C36" s="113">
        <v>6.8</v>
      </c>
    </row>
    <row r="37" spans="1:7" ht="25.5">
      <c r="A37" s="104" t="s">
        <v>63</v>
      </c>
      <c r="B37" s="112">
        <v>88040</v>
      </c>
      <c r="C37" s="113">
        <v>0</v>
      </c>
    </row>
    <row r="38" spans="1:7" ht="25.5">
      <c r="A38" s="104" t="s">
        <v>64</v>
      </c>
      <c r="B38" s="112">
        <v>133569</v>
      </c>
      <c r="C38" s="113">
        <v>0</v>
      </c>
    </row>
    <row r="39" spans="1:7" ht="25.5">
      <c r="A39" s="105" t="s">
        <v>65</v>
      </c>
      <c r="B39" s="115">
        <v>8011694</v>
      </c>
      <c r="C39" s="116">
        <v>2.8</v>
      </c>
    </row>
    <row r="41" spans="1:7">
      <c r="A41" s="184"/>
      <c r="B41" s="184"/>
      <c r="C41" s="184"/>
      <c r="D41" s="184"/>
      <c r="E41" s="184"/>
      <c r="F41" s="184"/>
      <c r="G41" s="184"/>
    </row>
  </sheetData>
  <mergeCells count="2">
    <mergeCell ref="A41:G41"/>
    <mergeCell ref="A1:C1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3" sqref="D3"/>
    </sheetView>
  </sheetViews>
  <sheetFormatPr defaultRowHeight="12.75"/>
  <cols>
    <col min="1" max="1" width="39.42578125" style="1" bestFit="1" customWidth="1"/>
    <col min="2" max="2" width="11.28515625" style="1" bestFit="1" customWidth="1"/>
    <col min="3" max="3" width="17.42578125" style="1" bestFit="1" customWidth="1"/>
    <col min="4" max="16384" width="9.140625" style="1"/>
  </cols>
  <sheetData>
    <row r="1" spans="1:4">
      <c r="A1" s="183" t="s">
        <v>115</v>
      </c>
      <c r="B1" s="183"/>
      <c r="C1" s="183"/>
    </row>
    <row r="2" spans="1:4">
      <c r="A2" s="90"/>
      <c r="B2" s="91"/>
      <c r="C2" s="9"/>
      <c r="D2" s="2"/>
    </row>
    <row r="3" spans="1:4" ht="38.25">
      <c r="A3" s="36"/>
      <c r="B3" s="36" t="s">
        <v>103</v>
      </c>
      <c r="C3" s="92" t="s">
        <v>96</v>
      </c>
      <c r="D3" s="2"/>
    </row>
    <row r="4" spans="1:4" ht="25.5">
      <c r="A4" s="94" t="s">
        <v>113</v>
      </c>
      <c r="B4" s="108">
        <v>359271853</v>
      </c>
      <c r="C4" s="109">
        <v>100</v>
      </c>
      <c r="D4" s="2"/>
    </row>
    <row r="5" spans="1:4">
      <c r="A5" s="98" t="s">
        <v>48</v>
      </c>
      <c r="B5" s="117"/>
      <c r="C5" s="118" t="s">
        <v>47</v>
      </c>
    </row>
    <row r="6" spans="1:4">
      <c r="A6" s="101" t="s">
        <v>49</v>
      </c>
      <c r="B6" s="112">
        <v>180263</v>
      </c>
      <c r="C6" s="113">
        <v>0.1</v>
      </c>
    </row>
    <row r="7" spans="1:4">
      <c r="A7" s="101" t="s">
        <v>50</v>
      </c>
      <c r="B7" s="112">
        <v>31264710</v>
      </c>
      <c r="C7" s="113">
        <v>8.6999999999999993</v>
      </c>
    </row>
    <row r="8" spans="1:4" ht="38.25">
      <c r="A8" s="101" t="s">
        <v>92</v>
      </c>
      <c r="B8" s="112">
        <v>68720237</v>
      </c>
      <c r="C8" s="113">
        <v>19.100000000000001</v>
      </c>
    </row>
    <row r="9" spans="1:4" ht="25.5">
      <c r="A9" s="101" t="s">
        <v>93</v>
      </c>
      <c r="B9" s="119">
        <v>441752</v>
      </c>
      <c r="C9" s="113">
        <v>0.1</v>
      </c>
    </row>
    <row r="10" spans="1:4">
      <c r="A10" s="101" t="s">
        <v>52</v>
      </c>
      <c r="B10" s="112">
        <v>91079469</v>
      </c>
      <c r="C10" s="113">
        <v>25.4</v>
      </c>
    </row>
    <row r="11" spans="1:4">
      <c r="A11" s="101" t="s">
        <v>53</v>
      </c>
      <c r="B11" s="112">
        <v>2476616</v>
      </c>
      <c r="C11" s="113">
        <v>0.7</v>
      </c>
    </row>
    <row r="12" spans="1:4">
      <c r="A12" s="104" t="s">
        <v>54</v>
      </c>
      <c r="B12" s="112">
        <v>507235</v>
      </c>
      <c r="C12" s="113">
        <v>0.1</v>
      </c>
    </row>
    <row r="13" spans="1:4" ht="25.5">
      <c r="A13" s="104" t="s">
        <v>55</v>
      </c>
      <c r="B13" s="112">
        <v>552793</v>
      </c>
      <c r="C13" s="113">
        <v>0.2</v>
      </c>
    </row>
    <row r="14" spans="1:4" ht="25.5">
      <c r="A14" s="104" t="s">
        <v>56</v>
      </c>
      <c r="B14" s="112">
        <v>28470480</v>
      </c>
      <c r="C14" s="113">
        <v>7.9</v>
      </c>
    </row>
    <row r="15" spans="1:4">
      <c r="A15" s="104" t="s">
        <v>104</v>
      </c>
      <c r="B15" s="112">
        <v>1245670</v>
      </c>
      <c r="C15" s="113">
        <v>0.3</v>
      </c>
    </row>
    <row r="16" spans="1:4" ht="25.5">
      <c r="A16" s="104" t="s">
        <v>105</v>
      </c>
      <c r="B16" s="112">
        <v>12266563</v>
      </c>
      <c r="C16" s="113">
        <v>3.4</v>
      </c>
    </row>
    <row r="17" spans="1:3">
      <c r="A17" s="104" t="s">
        <v>60</v>
      </c>
      <c r="B17" s="112">
        <v>6937756</v>
      </c>
      <c r="C17" s="113">
        <v>1.9</v>
      </c>
    </row>
    <row r="18" spans="1:3" ht="38.25">
      <c r="A18" s="104" t="s">
        <v>59</v>
      </c>
      <c r="B18" s="112">
        <v>9064724</v>
      </c>
      <c r="C18" s="113">
        <v>2.5</v>
      </c>
    </row>
    <row r="19" spans="1:3">
      <c r="A19" s="104" t="s">
        <v>82</v>
      </c>
      <c r="B19" s="112">
        <v>603093</v>
      </c>
      <c r="C19" s="113">
        <v>0.2</v>
      </c>
    </row>
    <row r="20" spans="1:3">
      <c r="A20" s="104" t="s">
        <v>67</v>
      </c>
      <c r="B20" s="112">
        <v>6661916</v>
      </c>
      <c r="C20" s="113">
        <v>1.9</v>
      </c>
    </row>
    <row r="21" spans="1:3">
      <c r="A21" s="104" t="s">
        <v>68</v>
      </c>
      <c r="B21" s="112">
        <v>977962</v>
      </c>
      <c r="C21" s="113">
        <v>0.3</v>
      </c>
    </row>
    <row r="22" spans="1:3">
      <c r="A22" s="104" t="s">
        <v>69</v>
      </c>
      <c r="B22" s="112" t="s">
        <v>120</v>
      </c>
      <c r="C22" s="113">
        <v>0</v>
      </c>
    </row>
    <row r="23" spans="1:3">
      <c r="A23" s="104" t="s">
        <v>70</v>
      </c>
      <c r="B23" s="112">
        <v>132717</v>
      </c>
      <c r="C23" s="113">
        <v>0</v>
      </c>
    </row>
    <row r="24" spans="1:3" ht="38.25">
      <c r="A24" s="104" t="s">
        <v>106</v>
      </c>
      <c r="B24" s="112">
        <v>1178159</v>
      </c>
      <c r="C24" s="113">
        <v>0.3</v>
      </c>
    </row>
    <row r="25" spans="1:3">
      <c r="A25" s="104" t="s">
        <v>107</v>
      </c>
      <c r="B25" s="112">
        <v>11421036</v>
      </c>
      <c r="C25" s="113">
        <v>3.2</v>
      </c>
    </row>
    <row r="26" spans="1:3" ht="25.5">
      <c r="A26" s="104" t="s">
        <v>72</v>
      </c>
      <c r="B26" s="112">
        <v>5703352</v>
      </c>
      <c r="C26" s="113">
        <v>1.6</v>
      </c>
    </row>
    <row r="27" spans="1:3">
      <c r="A27" s="104" t="s">
        <v>73</v>
      </c>
      <c r="B27" s="112">
        <v>1096699</v>
      </c>
      <c r="C27" s="113">
        <v>0.3</v>
      </c>
    </row>
    <row r="28" spans="1:3" ht="25.5">
      <c r="A28" s="104" t="s">
        <v>108</v>
      </c>
      <c r="B28" s="112">
        <v>27730070</v>
      </c>
      <c r="C28" s="113">
        <v>7.7</v>
      </c>
    </row>
    <row r="29" spans="1:3" ht="25.5">
      <c r="A29" s="104" t="s">
        <v>75</v>
      </c>
      <c r="B29" s="112">
        <v>315812</v>
      </c>
      <c r="C29" s="113">
        <v>0.1</v>
      </c>
    </row>
    <row r="30" spans="1:3">
      <c r="A30" s="104" t="s">
        <v>77</v>
      </c>
      <c r="B30" s="112">
        <v>585390</v>
      </c>
      <c r="C30" s="113">
        <v>0.2</v>
      </c>
    </row>
    <row r="31" spans="1:3">
      <c r="A31" s="104" t="s">
        <v>78</v>
      </c>
      <c r="B31" s="112">
        <v>937434</v>
      </c>
      <c r="C31" s="113">
        <v>0.3</v>
      </c>
    </row>
    <row r="32" spans="1:3">
      <c r="A32" s="104" t="s">
        <v>109</v>
      </c>
      <c r="B32" s="112">
        <v>1163338</v>
      </c>
      <c r="C32" s="113">
        <v>0.3</v>
      </c>
    </row>
    <row r="33" spans="1:7">
      <c r="A33" s="104" t="s">
        <v>79</v>
      </c>
      <c r="B33" s="112">
        <v>795004</v>
      </c>
      <c r="C33" s="113">
        <v>0.2</v>
      </c>
    </row>
    <row r="34" spans="1:7">
      <c r="A34" s="104" t="s">
        <v>76</v>
      </c>
      <c r="B34" s="112">
        <v>3083053</v>
      </c>
      <c r="C34" s="113">
        <v>0.9</v>
      </c>
    </row>
    <row r="35" spans="1:7">
      <c r="A35" s="104" t="s">
        <v>61</v>
      </c>
      <c r="B35" s="112">
        <v>1930965</v>
      </c>
      <c r="C35" s="113">
        <v>0.5</v>
      </c>
    </row>
    <row r="36" spans="1:7">
      <c r="A36" s="104" t="s">
        <v>62</v>
      </c>
      <c r="B36" s="112">
        <v>25580819</v>
      </c>
      <c r="C36" s="113">
        <v>7.1</v>
      </c>
    </row>
    <row r="37" spans="1:7">
      <c r="A37" s="104" t="s">
        <v>110</v>
      </c>
      <c r="B37" s="112">
        <v>235599</v>
      </c>
      <c r="C37" s="113">
        <v>0.1</v>
      </c>
    </row>
    <row r="38" spans="1:7" ht="25.5">
      <c r="A38" s="104" t="s">
        <v>64</v>
      </c>
      <c r="B38" s="112">
        <v>138297</v>
      </c>
      <c r="C38" s="113">
        <v>0</v>
      </c>
    </row>
    <row r="39" spans="1:7" ht="25.5">
      <c r="A39" s="105" t="s">
        <v>111</v>
      </c>
      <c r="B39" s="115">
        <v>15789476</v>
      </c>
      <c r="C39" s="116">
        <v>4.4000000000000004</v>
      </c>
    </row>
    <row r="41" spans="1:7">
      <c r="A41" s="184"/>
      <c r="B41" s="184"/>
      <c r="C41" s="184"/>
      <c r="D41" s="184"/>
      <c r="E41" s="184"/>
      <c r="F41" s="184"/>
      <c r="G41" s="184"/>
    </row>
  </sheetData>
  <mergeCells count="2">
    <mergeCell ref="A41:G41"/>
    <mergeCell ref="A1:C1"/>
  </mergeCells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I26" sqref="I26"/>
    </sheetView>
  </sheetViews>
  <sheetFormatPr defaultRowHeight="12.75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>
      <c r="A1" s="183" t="s">
        <v>115</v>
      </c>
      <c r="B1" s="183"/>
      <c r="C1" s="183"/>
    </row>
    <row r="2" spans="1:4">
      <c r="A2" s="90"/>
      <c r="B2" s="91"/>
      <c r="C2" s="9"/>
      <c r="D2" s="2"/>
    </row>
    <row r="3" spans="1:4" ht="38.25">
      <c r="A3" s="36"/>
      <c r="B3" s="120" t="s">
        <v>116</v>
      </c>
      <c r="C3" s="92" t="s">
        <v>96</v>
      </c>
      <c r="D3" s="2"/>
    </row>
    <row r="4" spans="1:4" ht="25.5">
      <c r="A4" s="94" t="s">
        <v>113</v>
      </c>
      <c r="B4" s="121">
        <v>402350261</v>
      </c>
      <c r="C4" s="122">
        <v>100</v>
      </c>
      <c r="D4" s="2"/>
    </row>
    <row r="5" spans="1:4">
      <c r="A5" s="98" t="s">
        <v>48</v>
      </c>
      <c r="B5" s="123"/>
      <c r="C5" s="118" t="s">
        <v>47</v>
      </c>
    </row>
    <row r="6" spans="1:4">
      <c r="A6" s="124" t="s">
        <v>49</v>
      </c>
      <c r="B6" s="125">
        <v>225351</v>
      </c>
      <c r="C6" s="126">
        <f>B6/B4*100</f>
        <v>5.6008662561797116E-2</v>
      </c>
    </row>
    <row r="7" spans="1:4">
      <c r="A7" s="124" t="s">
        <v>50</v>
      </c>
      <c r="B7" s="125">
        <v>42267755</v>
      </c>
      <c r="C7" s="126">
        <f>B7/B4*100</f>
        <v>10.505213764481688</v>
      </c>
    </row>
    <row r="8" spans="1:4" ht="38.25">
      <c r="A8" s="124" t="s">
        <v>92</v>
      </c>
      <c r="B8" s="125">
        <v>112279622</v>
      </c>
      <c r="C8" s="126">
        <f>B8/B4*100</f>
        <v>27.905939894494065</v>
      </c>
    </row>
    <row r="9" spans="1:4" ht="25.5">
      <c r="A9" s="124" t="s">
        <v>93</v>
      </c>
      <c r="B9" s="117" t="s">
        <v>117</v>
      </c>
      <c r="C9" s="126" t="s">
        <v>117</v>
      </c>
    </row>
    <row r="10" spans="1:4" ht="25.5">
      <c r="A10" s="124" t="s">
        <v>98</v>
      </c>
      <c r="B10" s="125">
        <v>269652</v>
      </c>
      <c r="C10" s="126">
        <f>B10/B4*100</f>
        <v>6.7019218362082786E-2</v>
      </c>
    </row>
    <row r="11" spans="1:4">
      <c r="A11" s="124" t="s">
        <v>52</v>
      </c>
      <c r="B11" s="125">
        <v>64587993</v>
      </c>
      <c r="C11" s="126">
        <f>B11/B4*100</f>
        <v>16.052678290669732</v>
      </c>
    </row>
    <row r="12" spans="1:4">
      <c r="A12" s="124" t="s">
        <v>53</v>
      </c>
      <c r="B12" s="125">
        <v>4423665</v>
      </c>
      <c r="C12" s="126">
        <f>B12/B4*100</f>
        <v>1.0994562272696029</v>
      </c>
    </row>
    <row r="13" spans="1:4">
      <c r="A13" s="124" t="s">
        <v>54</v>
      </c>
      <c r="B13" s="125">
        <v>104479</v>
      </c>
      <c r="C13" s="126">
        <f>B13/B4*100</f>
        <v>2.5967175898016875E-2</v>
      </c>
    </row>
    <row r="14" spans="1:4" ht="25.5">
      <c r="A14" s="124" t="s">
        <v>55</v>
      </c>
      <c r="B14" s="117" t="s">
        <v>117</v>
      </c>
      <c r="C14" s="126" t="s">
        <v>117</v>
      </c>
    </row>
    <row r="15" spans="1:4" ht="25.5">
      <c r="A15" s="124" t="s">
        <v>56</v>
      </c>
      <c r="B15" s="125">
        <v>29579910</v>
      </c>
      <c r="C15" s="126">
        <f>B15/B4*100</f>
        <v>7.3517809896487183</v>
      </c>
    </row>
    <row r="16" spans="1:4">
      <c r="A16" s="124" t="s">
        <v>104</v>
      </c>
      <c r="B16" s="125">
        <v>2918443</v>
      </c>
      <c r="C16" s="126">
        <f>B16/B4*100</f>
        <v>0.72534885220318024</v>
      </c>
    </row>
    <row r="17" spans="1:3" ht="25.5">
      <c r="A17" s="124" t="s">
        <v>105</v>
      </c>
      <c r="B17" s="125">
        <v>6228067</v>
      </c>
      <c r="C17" s="126">
        <f>B17/B4*100</f>
        <v>1.5479216999936283</v>
      </c>
    </row>
    <row r="18" spans="1:3">
      <c r="A18" s="124" t="s">
        <v>60</v>
      </c>
      <c r="B18" s="125">
        <v>4609487</v>
      </c>
      <c r="C18" s="126">
        <f>B18/B4*100</f>
        <v>1.1456403653233866</v>
      </c>
    </row>
    <row r="19" spans="1:3" ht="38.25">
      <c r="A19" s="124" t="s">
        <v>59</v>
      </c>
      <c r="B19" s="125">
        <v>6551343</v>
      </c>
      <c r="C19" s="126">
        <f>B19/B4*100</f>
        <v>1.6282686094740719</v>
      </c>
    </row>
    <row r="20" spans="1:3">
      <c r="A20" s="124" t="s">
        <v>82</v>
      </c>
      <c r="B20" s="125">
        <v>220561</v>
      </c>
      <c r="C20" s="126">
        <f>B20/B4*100</f>
        <v>5.4818157555513558E-2</v>
      </c>
    </row>
    <row r="21" spans="1:3">
      <c r="A21" s="124" t="s">
        <v>67</v>
      </c>
      <c r="B21" s="125">
        <v>11385541</v>
      </c>
      <c r="C21" s="126">
        <f>B21/B4*100</f>
        <v>2.8297585719721954</v>
      </c>
    </row>
    <row r="22" spans="1:3">
      <c r="A22" s="124" t="s">
        <v>68</v>
      </c>
      <c r="B22" s="125">
        <v>735567</v>
      </c>
      <c r="C22" s="126">
        <f>B22/B4*100</f>
        <v>0.18281757744404695</v>
      </c>
    </row>
    <row r="23" spans="1:3">
      <c r="A23" s="124" t="s">
        <v>69</v>
      </c>
      <c r="B23" s="125">
        <v>5277</v>
      </c>
      <c r="C23" s="126">
        <f>B23/B4*100</f>
        <v>1.3115438242501849E-3</v>
      </c>
    </row>
    <row r="24" spans="1:3">
      <c r="A24" s="124" t="s">
        <v>70</v>
      </c>
      <c r="B24" s="117" t="s">
        <v>117</v>
      </c>
      <c r="C24" s="126" t="s">
        <v>117</v>
      </c>
    </row>
    <row r="25" spans="1:3" ht="38.25">
      <c r="A25" s="124" t="s">
        <v>106</v>
      </c>
      <c r="B25" s="125">
        <v>463831</v>
      </c>
      <c r="C25" s="126">
        <f>B25/B4*100</f>
        <v>0.11528040241534725</v>
      </c>
    </row>
    <row r="26" spans="1:3">
      <c r="A26" s="124" t="s">
        <v>107</v>
      </c>
      <c r="B26" s="125">
        <v>15190009</v>
      </c>
      <c r="C26" s="126">
        <f>B26/B4*100</f>
        <v>3.7753197828794249</v>
      </c>
    </row>
    <row r="27" spans="1:3" ht="25.5">
      <c r="A27" s="124" t="s">
        <v>72</v>
      </c>
      <c r="B27" s="125">
        <v>6593475</v>
      </c>
      <c r="C27" s="126">
        <f>B27/B4*100</f>
        <v>1.6387400827360219</v>
      </c>
    </row>
    <row r="28" spans="1:3">
      <c r="A28" s="124" t="s">
        <v>73</v>
      </c>
      <c r="B28" s="125">
        <v>1146228</v>
      </c>
      <c r="C28" s="126">
        <f>B28/B4*100</f>
        <v>0.28488312574997932</v>
      </c>
    </row>
    <row r="29" spans="1:3" ht="25.5">
      <c r="A29" s="124" t="s">
        <v>108</v>
      </c>
      <c r="B29" s="125">
        <v>36514628</v>
      </c>
      <c r="C29" s="126">
        <f>B29/B4*100</f>
        <v>9.0753334940672499</v>
      </c>
    </row>
    <row r="30" spans="1:3" ht="25.5">
      <c r="A30" s="124" t="s">
        <v>75</v>
      </c>
      <c r="B30" s="125">
        <v>161849</v>
      </c>
      <c r="C30" s="126">
        <f>B30/B4*100</f>
        <v>4.0225896610018602E-2</v>
      </c>
    </row>
    <row r="31" spans="1:3">
      <c r="A31" s="124" t="s">
        <v>77</v>
      </c>
      <c r="B31" s="125">
        <v>307461</v>
      </c>
      <c r="C31" s="126">
        <f>B31/B4*100</f>
        <v>7.6416254642369924E-2</v>
      </c>
    </row>
    <row r="32" spans="1:3">
      <c r="A32" s="124" t="s">
        <v>78</v>
      </c>
      <c r="B32" s="125">
        <v>814432</v>
      </c>
      <c r="C32" s="126">
        <f>B32/B4*100</f>
        <v>0.20241865830428776</v>
      </c>
    </row>
    <row r="33" spans="1:7">
      <c r="A33" s="124" t="s">
        <v>109</v>
      </c>
      <c r="B33" s="125">
        <v>633937</v>
      </c>
      <c r="C33" s="126">
        <f>B33/B4*100</f>
        <v>0.15755849105811814</v>
      </c>
    </row>
    <row r="34" spans="1:7">
      <c r="A34" s="124" t="s">
        <v>79</v>
      </c>
      <c r="B34" s="125">
        <v>762740</v>
      </c>
      <c r="C34" s="126">
        <f>B34/B4*100</f>
        <v>0.18957114582311654</v>
      </c>
    </row>
    <row r="35" spans="1:7">
      <c r="A35" s="124" t="s">
        <v>76</v>
      </c>
      <c r="B35" s="125">
        <v>2847084</v>
      </c>
      <c r="C35" s="126">
        <f>B35/B4*100</f>
        <v>0.7076133100855625</v>
      </c>
    </row>
    <row r="36" spans="1:7">
      <c r="A36" s="124" t="s">
        <v>61</v>
      </c>
      <c r="B36" s="125">
        <v>1424093</v>
      </c>
      <c r="C36" s="126">
        <f>B36/B4*100</f>
        <v>0.35394360039945394</v>
      </c>
    </row>
    <row r="37" spans="1:7">
      <c r="A37" s="124" t="s">
        <v>62</v>
      </c>
      <c r="B37" s="125">
        <v>29047002</v>
      </c>
      <c r="C37" s="126">
        <f>B37/B4*100</f>
        <v>7.2193322126364921</v>
      </c>
    </row>
    <row r="38" spans="1:7">
      <c r="A38" s="124" t="s">
        <v>110</v>
      </c>
      <c r="B38" s="125">
        <v>2147431</v>
      </c>
      <c r="C38" s="126">
        <f>B38/B4*100</f>
        <v>0.53372178625230215</v>
      </c>
    </row>
    <row r="39" spans="1:7" ht="25.5">
      <c r="A39" s="124" t="s">
        <v>64</v>
      </c>
      <c r="B39" s="125">
        <v>369441</v>
      </c>
      <c r="C39" s="126">
        <f>B39/B4*100</f>
        <v>9.1820743220544357E-2</v>
      </c>
    </row>
    <row r="40" spans="1:7" ht="25.5">
      <c r="A40" s="127" t="s">
        <v>111</v>
      </c>
      <c r="B40" s="128">
        <v>17533907</v>
      </c>
      <c r="C40" s="129">
        <f>B40/B4*100</f>
        <v>4.3578714119437336</v>
      </c>
    </row>
    <row r="42" spans="1:7">
      <c r="A42" s="186"/>
      <c r="B42" s="186"/>
      <c r="C42" s="186"/>
      <c r="D42" s="130"/>
      <c r="E42" s="130"/>
      <c r="F42" s="130"/>
      <c r="G42" s="130"/>
    </row>
  </sheetData>
  <mergeCells count="2">
    <mergeCell ref="A1:C1"/>
    <mergeCell ref="A42:C4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H18" sqref="H18"/>
    </sheetView>
  </sheetViews>
  <sheetFormatPr defaultRowHeight="11.25"/>
  <cols>
    <col min="1" max="1" width="40" style="133" bestFit="1" customWidth="1"/>
    <col min="2" max="2" width="14.85546875" style="133" customWidth="1"/>
    <col min="3" max="3" width="18" style="133" bestFit="1" customWidth="1"/>
    <col min="4" max="5" width="9.140625" style="133"/>
    <col min="6" max="6" width="9.140625" style="134"/>
    <col min="7" max="16384" width="9.140625" style="133"/>
  </cols>
  <sheetData>
    <row r="1" spans="1:4" ht="12.75">
      <c r="A1" s="187" t="s">
        <v>115</v>
      </c>
      <c r="B1" s="187"/>
      <c r="C1" s="187"/>
    </row>
    <row r="2" spans="1:4">
      <c r="A2" s="135"/>
      <c r="B2" s="136"/>
      <c r="C2" s="140"/>
      <c r="D2" s="141"/>
    </row>
    <row r="3" spans="1:4" ht="33.75">
      <c r="A3" s="138"/>
      <c r="B3" s="138" t="s">
        <v>121</v>
      </c>
      <c r="C3" s="142" t="s">
        <v>96</v>
      </c>
      <c r="D3" s="141"/>
    </row>
    <row r="4" spans="1:4" ht="22.5">
      <c r="A4" s="143" t="s">
        <v>113</v>
      </c>
      <c r="B4" s="131">
        <v>272646492</v>
      </c>
      <c r="C4" s="144">
        <v>100</v>
      </c>
      <c r="D4" s="141"/>
    </row>
    <row r="5" spans="1:4">
      <c r="A5" s="145" t="s">
        <v>48</v>
      </c>
      <c r="B5" s="146" t="s">
        <v>47</v>
      </c>
      <c r="C5" s="146" t="s">
        <v>47</v>
      </c>
    </row>
    <row r="6" spans="1:4">
      <c r="A6" s="147" t="s">
        <v>49</v>
      </c>
      <c r="B6" s="131">
        <v>305161</v>
      </c>
      <c r="C6" s="144">
        <v>0.11192551855756135</v>
      </c>
    </row>
    <row r="7" spans="1:4">
      <c r="A7" s="147" t="s">
        <v>50</v>
      </c>
      <c r="B7" s="131">
        <v>39635724</v>
      </c>
      <c r="C7" s="144">
        <v>14.53740472112878</v>
      </c>
    </row>
    <row r="8" spans="1:4" ht="33.75">
      <c r="A8" s="147" t="s">
        <v>92</v>
      </c>
      <c r="B8" s="131">
        <v>62657548</v>
      </c>
      <c r="C8" s="144">
        <v>22.98124121839059</v>
      </c>
    </row>
    <row r="9" spans="1:4" ht="22.5">
      <c r="A9" s="147" t="s">
        <v>93</v>
      </c>
      <c r="B9" s="131">
        <v>312806</v>
      </c>
      <c r="C9" s="148">
        <v>0.11472951575698249</v>
      </c>
    </row>
    <row r="10" spans="1:4">
      <c r="A10" s="147" t="s">
        <v>52</v>
      </c>
      <c r="B10" s="131">
        <v>17124626</v>
      </c>
      <c r="C10" s="144">
        <v>6.2808899078004643</v>
      </c>
    </row>
    <row r="11" spans="1:4">
      <c r="A11" s="147" t="s">
        <v>53</v>
      </c>
      <c r="B11" s="131">
        <v>363824</v>
      </c>
      <c r="C11" s="144">
        <v>0.13344165821873108</v>
      </c>
    </row>
    <row r="12" spans="1:4">
      <c r="A12" s="147" t="s">
        <v>54</v>
      </c>
      <c r="B12" s="131">
        <v>14836479</v>
      </c>
      <c r="C12" s="144">
        <v>5.4416540961766708</v>
      </c>
    </row>
    <row r="13" spans="1:4" ht="22.5">
      <c r="A13" s="147" t="s">
        <v>55</v>
      </c>
      <c r="B13" s="131">
        <v>33529</v>
      </c>
      <c r="C13" s="148" t="s">
        <v>117</v>
      </c>
    </row>
    <row r="14" spans="1:4" ht="22.5">
      <c r="A14" s="147" t="s">
        <v>56</v>
      </c>
      <c r="B14" s="131">
        <v>9366544</v>
      </c>
      <c r="C14" s="144">
        <v>3.4354170234473438</v>
      </c>
    </row>
    <row r="15" spans="1:4">
      <c r="A15" s="147" t="s">
        <v>104</v>
      </c>
      <c r="B15" s="131">
        <v>1314329</v>
      </c>
      <c r="C15" s="144">
        <v>0.48206341858966589</v>
      </c>
    </row>
    <row r="16" spans="1:4" ht="22.5">
      <c r="A16" s="147" t="s">
        <v>105</v>
      </c>
      <c r="B16" s="131">
        <v>11587184</v>
      </c>
      <c r="C16" s="144">
        <v>4.2498929346209966</v>
      </c>
    </row>
    <row r="17" spans="1:3">
      <c r="A17" s="147" t="s">
        <v>60</v>
      </c>
      <c r="B17" s="131">
        <v>7367595</v>
      </c>
      <c r="C17" s="144">
        <v>2.7022518962026476</v>
      </c>
    </row>
    <row r="18" spans="1:3" ht="22.5">
      <c r="A18" s="147" t="s">
        <v>59</v>
      </c>
      <c r="B18" s="131">
        <v>6846341</v>
      </c>
      <c r="C18" s="144">
        <v>2.5110688018681713</v>
      </c>
    </row>
    <row r="19" spans="1:3">
      <c r="A19" s="147" t="s">
        <v>82</v>
      </c>
      <c r="B19" s="132" t="s">
        <v>119</v>
      </c>
      <c r="C19" s="144" t="s">
        <v>117</v>
      </c>
    </row>
    <row r="20" spans="1:3">
      <c r="A20" s="147" t="s">
        <v>67</v>
      </c>
      <c r="B20" s="131">
        <v>1046195</v>
      </c>
      <c r="C20" s="144">
        <v>0.38371848921496488</v>
      </c>
    </row>
    <row r="21" spans="1:3">
      <c r="A21" s="147" t="s">
        <v>68</v>
      </c>
      <c r="B21" s="131">
        <v>680897</v>
      </c>
      <c r="C21" s="144">
        <v>0.24973620419807199</v>
      </c>
    </row>
    <row r="22" spans="1:3">
      <c r="A22" s="147" t="s">
        <v>69</v>
      </c>
      <c r="B22" s="132" t="s">
        <v>119</v>
      </c>
      <c r="C22" s="144" t="s">
        <v>117</v>
      </c>
    </row>
    <row r="23" spans="1:3" ht="33.75">
      <c r="A23" s="147" t="s">
        <v>106</v>
      </c>
      <c r="B23" s="131">
        <v>2182481</v>
      </c>
      <c r="C23" s="144">
        <v>0.80048013234661386</v>
      </c>
    </row>
    <row r="24" spans="1:3">
      <c r="A24" s="147" t="s">
        <v>107</v>
      </c>
      <c r="B24" s="131">
        <v>5684019</v>
      </c>
      <c r="C24" s="144">
        <v>2.0847577969204165</v>
      </c>
    </row>
    <row r="25" spans="1:3" ht="22.5">
      <c r="A25" s="147" t="s">
        <v>72</v>
      </c>
      <c r="B25" s="131">
        <v>4570131</v>
      </c>
      <c r="C25" s="144">
        <v>1.676211187048759</v>
      </c>
    </row>
    <row r="26" spans="1:3">
      <c r="A26" s="147" t="s">
        <v>73</v>
      </c>
      <c r="B26" s="131">
        <v>1252379</v>
      </c>
      <c r="C26" s="144">
        <v>0.45934168850410151</v>
      </c>
    </row>
    <row r="27" spans="1:3" ht="22.5">
      <c r="A27" s="147" t="s">
        <v>108</v>
      </c>
      <c r="B27" s="131">
        <v>38169664</v>
      </c>
      <c r="C27" s="144">
        <v>13.999690118881119</v>
      </c>
    </row>
    <row r="28" spans="1:3">
      <c r="A28" s="147" t="s">
        <v>75</v>
      </c>
      <c r="B28" s="131">
        <v>127660</v>
      </c>
      <c r="C28" s="144" t="s">
        <v>117</v>
      </c>
    </row>
    <row r="29" spans="1:3">
      <c r="A29" s="147" t="s">
        <v>77</v>
      </c>
      <c r="B29" s="131">
        <v>289970</v>
      </c>
      <c r="C29" s="144">
        <v>0.10635383491381947</v>
      </c>
    </row>
    <row r="30" spans="1:3">
      <c r="A30" s="147" t="s">
        <v>78</v>
      </c>
      <c r="B30" s="131">
        <v>401891</v>
      </c>
      <c r="C30" s="144">
        <v>0.14740369371779777</v>
      </c>
    </row>
    <row r="31" spans="1:3">
      <c r="A31" s="147" t="s">
        <v>109</v>
      </c>
      <c r="B31" s="131">
        <v>326237</v>
      </c>
      <c r="C31" s="144">
        <v>0.11965567486560583</v>
      </c>
    </row>
    <row r="32" spans="1:3">
      <c r="A32" s="147" t="s">
        <v>79</v>
      </c>
      <c r="B32" s="131">
        <v>710053</v>
      </c>
      <c r="C32" s="144">
        <v>0.26042990496279705</v>
      </c>
    </row>
    <row r="33" spans="1:4">
      <c r="A33" s="147" t="s">
        <v>76</v>
      </c>
      <c r="B33" s="131">
        <v>1057078</v>
      </c>
      <c r="C33" s="144">
        <v>0.38771010484888246</v>
      </c>
    </row>
    <row r="34" spans="1:4">
      <c r="A34" s="147" t="s">
        <v>61</v>
      </c>
      <c r="B34" s="131">
        <v>853688</v>
      </c>
      <c r="C34" s="144">
        <v>0.31311167575924653</v>
      </c>
    </row>
    <row r="35" spans="1:4">
      <c r="A35" s="147" t="s">
        <v>62</v>
      </c>
      <c r="B35" s="131">
        <v>26611809</v>
      </c>
      <c r="C35" s="144">
        <v>9.7605543371524472</v>
      </c>
    </row>
    <row r="36" spans="1:4">
      <c r="A36" s="147" t="s">
        <v>110</v>
      </c>
      <c r="B36" s="131">
        <v>272929</v>
      </c>
      <c r="C36" s="144">
        <v>0.10010361695759504</v>
      </c>
    </row>
    <row r="37" spans="1:4" ht="22.5">
      <c r="A37" s="147" t="s">
        <v>64</v>
      </c>
      <c r="B37" s="131">
        <v>196443</v>
      </c>
      <c r="C37" s="144">
        <v>7.2050441052437963E-2</v>
      </c>
    </row>
    <row r="38" spans="1:4" ht="22.5">
      <c r="A38" s="149" t="s">
        <v>111</v>
      </c>
      <c r="B38" s="139">
        <v>16459284</v>
      </c>
      <c r="C38" s="150">
        <v>6.0368588934568059</v>
      </c>
    </row>
    <row r="40" spans="1:4">
      <c r="A40" s="151"/>
      <c r="B40" s="151"/>
      <c r="C40" s="151"/>
      <c r="D40" s="152"/>
    </row>
    <row r="41" spans="1:4">
      <c r="A41" s="151" t="s">
        <v>122</v>
      </c>
      <c r="B41" s="151"/>
      <c r="C41" s="151"/>
    </row>
  </sheetData>
  <mergeCells count="1">
    <mergeCell ref="A1:C1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F34" sqref="F34"/>
    </sheetView>
  </sheetViews>
  <sheetFormatPr defaultRowHeight="11.25"/>
  <cols>
    <col min="1" max="1" width="37.5703125" style="133" customWidth="1"/>
    <col min="2" max="2" width="22.85546875" style="133" customWidth="1"/>
    <col min="3" max="3" width="21.5703125" style="134" customWidth="1"/>
    <col min="4" max="16384" width="9.140625" style="133"/>
  </cols>
  <sheetData>
    <row r="1" spans="1:5" ht="12.75">
      <c r="A1" s="187" t="s">
        <v>115</v>
      </c>
      <c r="B1" s="187"/>
      <c r="C1" s="187"/>
      <c r="E1" s="134"/>
    </row>
    <row r="2" spans="1:5">
      <c r="A2" s="135"/>
      <c r="B2" s="136"/>
      <c r="C2" s="137"/>
      <c r="E2" s="134"/>
    </row>
    <row r="3" spans="1:5" ht="33.75">
      <c r="A3" s="160"/>
      <c r="B3" s="161" t="s">
        <v>124</v>
      </c>
      <c r="C3" s="162" t="s">
        <v>126</v>
      </c>
      <c r="E3" s="134"/>
    </row>
    <row r="4" spans="1:5" ht="22.5">
      <c r="A4" s="153" t="s">
        <v>123</v>
      </c>
      <c r="B4" s="154">
        <v>314898126</v>
      </c>
      <c r="C4" s="155">
        <v>100</v>
      </c>
    </row>
    <row r="5" spans="1:5">
      <c r="A5" s="153" t="s">
        <v>49</v>
      </c>
      <c r="B5" s="154">
        <v>144491</v>
      </c>
      <c r="C5" s="155">
        <v>4.5884998375633396E-2</v>
      </c>
    </row>
    <row r="6" spans="1:5">
      <c r="A6" s="153" t="s">
        <v>50</v>
      </c>
      <c r="B6" s="154">
        <v>47800357</v>
      </c>
      <c r="C6" s="155">
        <v>15.17962574346981</v>
      </c>
    </row>
    <row r="7" spans="1:5" ht="33.75">
      <c r="A7" s="153" t="s">
        <v>92</v>
      </c>
      <c r="B7" s="154">
        <v>28578510</v>
      </c>
      <c r="C7" s="155">
        <v>9.0754779531460272</v>
      </c>
    </row>
    <row r="8" spans="1:5" ht="22.5">
      <c r="A8" s="153" t="s">
        <v>93</v>
      </c>
      <c r="B8" s="154">
        <v>15199008</v>
      </c>
      <c r="C8" s="155">
        <v>4.8266428870396005</v>
      </c>
    </row>
    <row r="9" spans="1:5">
      <c r="A9" s="153" t="s">
        <v>52</v>
      </c>
      <c r="B9" s="154">
        <v>33065006</v>
      </c>
      <c r="C9" s="155">
        <v>10.500223173763823</v>
      </c>
    </row>
    <row r="10" spans="1:5">
      <c r="A10" s="153" t="s">
        <v>53</v>
      </c>
      <c r="B10" s="154">
        <v>1550570</v>
      </c>
      <c r="C10" s="155">
        <v>0.49240369248815408</v>
      </c>
    </row>
    <row r="11" spans="1:5">
      <c r="A11" s="153" t="s">
        <v>54</v>
      </c>
      <c r="B11" s="154">
        <v>13763971</v>
      </c>
      <c r="C11" s="155">
        <v>4.3709282029833361</v>
      </c>
    </row>
    <row r="12" spans="1:5" ht="22.5">
      <c r="A12" s="153" t="s">
        <v>55</v>
      </c>
      <c r="B12" s="154">
        <v>20870</v>
      </c>
      <c r="C12" s="155">
        <v>6.6275402350282646E-3</v>
      </c>
    </row>
    <row r="13" spans="1:5" ht="22.5">
      <c r="A13" s="153" t="s">
        <v>56</v>
      </c>
      <c r="B13" s="154">
        <v>26019921</v>
      </c>
      <c r="C13" s="155">
        <v>8.2629647024320487</v>
      </c>
    </row>
    <row r="14" spans="1:5">
      <c r="A14" s="153" t="s">
        <v>104</v>
      </c>
      <c r="B14" s="154">
        <v>16771664</v>
      </c>
      <c r="C14" s="155">
        <v>5.3260602763955474</v>
      </c>
    </row>
    <row r="15" spans="1:5" ht="22.5">
      <c r="A15" s="153" t="s">
        <v>105</v>
      </c>
      <c r="B15" s="154">
        <v>8111799</v>
      </c>
      <c r="C15" s="155">
        <v>2.5760073910379511</v>
      </c>
    </row>
    <row r="16" spans="1:5">
      <c r="A16" s="153" t="s">
        <v>60</v>
      </c>
      <c r="B16" s="154">
        <v>5415321</v>
      </c>
      <c r="C16" s="155">
        <v>1.7197056930087924</v>
      </c>
    </row>
    <row r="17" spans="1:3" ht="33.75">
      <c r="A17" s="153" t="s">
        <v>59</v>
      </c>
      <c r="B17" s="154">
        <v>6238274</v>
      </c>
      <c r="C17" s="155">
        <v>1.9810451333076526</v>
      </c>
    </row>
    <row r="18" spans="1:3">
      <c r="A18" s="153" t="s">
        <v>82</v>
      </c>
      <c r="B18" s="154">
        <v>55370</v>
      </c>
      <c r="C18" s="155">
        <v>1.7583464437638478E-2</v>
      </c>
    </row>
    <row r="19" spans="1:3">
      <c r="A19" s="153" t="s">
        <v>67</v>
      </c>
      <c r="B19" s="154">
        <v>2191673</v>
      </c>
      <c r="C19" s="155">
        <v>0.6959942975335458</v>
      </c>
    </row>
    <row r="20" spans="1:3">
      <c r="A20" s="153" t="s">
        <v>68</v>
      </c>
      <c r="B20" s="154">
        <v>2155507</v>
      </c>
      <c r="C20" s="155">
        <v>0.68450931333900666</v>
      </c>
    </row>
    <row r="21" spans="1:3">
      <c r="A21" s="153" t="s">
        <v>69</v>
      </c>
      <c r="B21" s="156" t="s">
        <v>119</v>
      </c>
      <c r="C21" s="157" t="s">
        <v>117</v>
      </c>
    </row>
    <row r="22" spans="1:3">
      <c r="A22" s="153" t="s">
        <v>70</v>
      </c>
      <c r="B22" s="154">
        <v>78318</v>
      </c>
      <c r="C22" s="155">
        <v>2.4870900628986278E-2</v>
      </c>
    </row>
    <row r="23" spans="1:3" ht="33.75">
      <c r="A23" s="153" t="s">
        <v>106</v>
      </c>
      <c r="B23" s="154">
        <v>2395301</v>
      </c>
      <c r="C23" s="155">
        <v>0.76065902024453458</v>
      </c>
    </row>
    <row r="24" spans="1:3">
      <c r="A24" s="153" t="s">
        <v>107</v>
      </c>
      <c r="B24" s="154">
        <v>9151771</v>
      </c>
      <c r="C24" s="155">
        <v>2.9062640404535149</v>
      </c>
    </row>
    <row r="25" spans="1:3" ht="22.5">
      <c r="A25" s="153" t="s">
        <v>72</v>
      </c>
      <c r="B25" s="154">
        <v>4488578</v>
      </c>
      <c r="C25" s="155">
        <v>1.4254063868261952</v>
      </c>
    </row>
    <row r="26" spans="1:3">
      <c r="A26" s="153" t="s">
        <v>73</v>
      </c>
      <c r="B26" s="154">
        <v>1585488</v>
      </c>
      <c r="C26" s="155">
        <v>0.50349235803327708</v>
      </c>
    </row>
    <row r="27" spans="1:3" ht="22.5">
      <c r="A27" s="153" t="s">
        <v>108</v>
      </c>
      <c r="B27" s="154">
        <v>28531919</v>
      </c>
      <c r="C27" s="155">
        <v>9.0606823744641787</v>
      </c>
    </row>
    <row r="28" spans="1:3">
      <c r="A28" s="153" t="s">
        <v>75</v>
      </c>
      <c r="B28" s="154">
        <v>6808994</v>
      </c>
      <c r="C28" s="155">
        <v>2.1622847002906584</v>
      </c>
    </row>
    <row r="29" spans="1:3">
      <c r="A29" s="153" t="s">
        <v>77</v>
      </c>
      <c r="B29" s="154">
        <v>736991</v>
      </c>
      <c r="C29" s="155">
        <v>0.23404108794220008</v>
      </c>
    </row>
    <row r="30" spans="1:3">
      <c r="A30" s="153" t="s">
        <v>78</v>
      </c>
      <c r="B30" s="154">
        <v>665673</v>
      </c>
      <c r="C30" s="155">
        <v>0.21139312845577238</v>
      </c>
    </row>
    <row r="31" spans="1:3">
      <c r="A31" s="153" t="s">
        <v>109</v>
      </c>
      <c r="B31" s="154">
        <v>448661</v>
      </c>
      <c r="C31" s="155">
        <v>0.14247814228021161</v>
      </c>
    </row>
    <row r="32" spans="1:3">
      <c r="A32" s="153" t="s">
        <v>79</v>
      </c>
      <c r="B32" s="154">
        <v>1098467</v>
      </c>
      <c r="C32" s="155">
        <v>0.34883249829184437</v>
      </c>
    </row>
    <row r="33" spans="1:6">
      <c r="A33" s="153" t="s">
        <v>76</v>
      </c>
      <c r="B33" s="154">
        <v>1726435</v>
      </c>
      <c r="C33" s="155">
        <v>0.54825191306473509</v>
      </c>
    </row>
    <row r="34" spans="1:6">
      <c r="A34" s="153" t="s">
        <v>61</v>
      </c>
      <c r="B34" s="154">
        <v>1101288</v>
      </c>
      <c r="C34" s="155">
        <v>0.34972834357229549</v>
      </c>
    </row>
    <row r="35" spans="1:6">
      <c r="A35" s="153" t="s">
        <v>62</v>
      </c>
      <c r="B35" s="154">
        <v>32749466</v>
      </c>
      <c r="C35" s="155">
        <v>10.400019338317689</v>
      </c>
    </row>
    <row r="36" spans="1:6">
      <c r="A36" s="153" t="s">
        <v>110</v>
      </c>
      <c r="B36" s="154">
        <v>143610</v>
      </c>
      <c r="C36" s="155">
        <v>4.560522535469138E-2</v>
      </c>
    </row>
    <row r="37" spans="1:6" ht="22.5">
      <c r="A37" s="153" t="s">
        <v>64</v>
      </c>
      <c r="B37" s="154">
        <v>157863</v>
      </c>
      <c r="C37" s="155">
        <v>5.013145108396104E-2</v>
      </c>
    </row>
    <row r="38" spans="1:6" ht="22.5">
      <c r="A38" s="158" t="s">
        <v>111</v>
      </c>
      <c r="B38" s="139">
        <v>14388580</v>
      </c>
      <c r="C38" s="159">
        <v>4.5692809235708189</v>
      </c>
    </row>
    <row r="39" spans="1:6">
      <c r="A39" s="188" t="s">
        <v>125</v>
      </c>
      <c r="B39" s="188"/>
      <c r="C39" s="188"/>
      <c r="D39" s="188"/>
      <c r="E39" s="188"/>
      <c r="F39" s="188"/>
    </row>
  </sheetData>
  <mergeCells count="2">
    <mergeCell ref="A1:C1"/>
    <mergeCell ref="A39:F39"/>
  </mergeCells>
  <phoneticPr fontId="18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B6" sqref="B6:C6"/>
    </sheetView>
  </sheetViews>
  <sheetFormatPr defaultRowHeight="11.25"/>
  <cols>
    <col min="1" max="1" width="37.5703125" style="133" customWidth="1"/>
    <col min="2" max="2" width="22.85546875" style="170" customWidth="1"/>
    <col min="3" max="3" width="21.5703125" style="171" customWidth="1"/>
    <col min="4" max="16384" width="9.140625" style="133"/>
  </cols>
  <sheetData>
    <row r="1" spans="1:4" ht="12.75">
      <c r="A1" s="187" t="s">
        <v>115</v>
      </c>
      <c r="B1" s="187"/>
      <c r="C1" s="187"/>
      <c r="D1" s="134"/>
    </row>
    <row r="2" spans="1:4">
      <c r="A2" s="135"/>
      <c r="B2" s="163"/>
      <c r="C2" s="164"/>
      <c r="D2" s="134"/>
    </row>
    <row r="3" spans="1:4" ht="33.75">
      <c r="A3" s="160"/>
      <c r="B3" s="165" t="s">
        <v>127</v>
      </c>
      <c r="C3" s="166" t="s">
        <v>126</v>
      </c>
      <c r="D3" s="134"/>
    </row>
    <row r="4" spans="1:4" ht="22.5">
      <c r="A4" s="153" t="s">
        <v>123</v>
      </c>
      <c r="B4" s="172">
        <v>411618865</v>
      </c>
      <c r="C4" s="173">
        <v>100</v>
      </c>
    </row>
    <row r="5" spans="1:4">
      <c r="A5" s="153" t="s">
        <v>49</v>
      </c>
      <c r="B5" s="168" t="s">
        <v>117</v>
      </c>
      <c r="C5" s="168" t="s">
        <v>117</v>
      </c>
    </row>
    <row r="6" spans="1:4">
      <c r="A6" s="153" t="s">
        <v>50</v>
      </c>
      <c r="B6" s="172">
        <v>35193201</v>
      </c>
      <c r="C6" s="167">
        <v>8.5499485063688709</v>
      </c>
    </row>
    <row r="7" spans="1:4" ht="33.75">
      <c r="A7" s="153" t="s">
        <v>92</v>
      </c>
      <c r="B7" s="172">
        <v>59902628</v>
      </c>
      <c r="C7" s="167">
        <v>14.552935517180437</v>
      </c>
    </row>
    <row r="8" spans="1:4" ht="22.5">
      <c r="A8" s="153" t="s">
        <v>93</v>
      </c>
      <c r="B8" s="172">
        <v>5133031</v>
      </c>
      <c r="C8" s="167">
        <v>1.247034923921672</v>
      </c>
    </row>
    <row r="9" spans="1:4" ht="22.5">
      <c r="A9" s="174" t="s">
        <v>98</v>
      </c>
      <c r="B9" s="172">
        <v>38380</v>
      </c>
      <c r="C9" s="167">
        <v>9.3241596203322702E-3</v>
      </c>
    </row>
    <row r="10" spans="1:4">
      <c r="A10" s="153" t="s">
        <v>52</v>
      </c>
      <c r="B10" s="172">
        <v>82167329</v>
      </c>
      <c r="C10" s="167">
        <v>19.961992995632016</v>
      </c>
    </row>
    <row r="11" spans="1:4">
      <c r="A11" s="153" t="s">
        <v>53</v>
      </c>
      <c r="B11" s="172">
        <v>1673750</v>
      </c>
      <c r="C11" s="167">
        <v>0.40662616374494887</v>
      </c>
    </row>
    <row r="12" spans="1:4">
      <c r="A12" s="153" t="s">
        <v>54</v>
      </c>
      <c r="B12" s="172">
        <v>25738200</v>
      </c>
      <c r="C12" s="167">
        <v>6.2529204048993234</v>
      </c>
    </row>
    <row r="13" spans="1:4" ht="22.5">
      <c r="A13" s="153" t="s">
        <v>55</v>
      </c>
      <c r="B13" s="172">
        <v>22061</v>
      </c>
      <c r="C13" s="167">
        <v>5.3595697077683749E-3</v>
      </c>
    </row>
    <row r="14" spans="1:4" ht="22.5">
      <c r="A14" s="153" t="s">
        <v>56</v>
      </c>
      <c r="B14" s="172">
        <v>30302219</v>
      </c>
      <c r="C14" s="167">
        <v>7.3617177385686645</v>
      </c>
    </row>
    <row r="15" spans="1:4">
      <c r="A15" s="153" t="s">
        <v>104</v>
      </c>
      <c r="B15" s="172">
        <v>12452731</v>
      </c>
      <c r="C15" s="167">
        <v>3.0253061895013</v>
      </c>
    </row>
    <row r="16" spans="1:4" ht="22.5">
      <c r="A16" s="153" t="s">
        <v>105</v>
      </c>
      <c r="B16" s="172">
        <v>9135315</v>
      </c>
      <c r="C16" s="167">
        <v>2.2193625649300599</v>
      </c>
    </row>
    <row r="17" spans="1:3">
      <c r="A17" s="153" t="s">
        <v>60</v>
      </c>
      <c r="B17" s="172">
        <v>3139503</v>
      </c>
      <c r="C17" s="167">
        <v>0.76272087286378387</v>
      </c>
    </row>
    <row r="18" spans="1:3" ht="33.75">
      <c r="A18" s="153" t="s">
        <v>59</v>
      </c>
      <c r="B18" s="172">
        <v>13855158</v>
      </c>
      <c r="C18" s="167">
        <v>3.3660162781897762</v>
      </c>
    </row>
    <row r="19" spans="1:3">
      <c r="A19" s="153" t="s">
        <v>82</v>
      </c>
      <c r="B19" s="172">
        <v>32154</v>
      </c>
      <c r="C19" s="167">
        <v>7.811595321317452E-3</v>
      </c>
    </row>
    <row r="20" spans="1:3">
      <c r="A20" s="153" t="s">
        <v>67</v>
      </c>
      <c r="B20" s="172">
        <v>1369511</v>
      </c>
      <c r="C20" s="167">
        <v>0.3327133706566146</v>
      </c>
    </row>
    <row r="21" spans="1:3">
      <c r="A21" s="153" t="s">
        <v>68</v>
      </c>
      <c r="B21" s="172">
        <v>540869</v>
      </c>
      <c r="C21" s="167">
        <v>0.13140044006486437</v>
      </c>
    </row>
    <row r="22" spans="1:3">
      <c r="A22" s="153" t="s">
        <v>69</v>
      </c>
      <c r="B22" s="175" t="s">
        <v>119</v>
      </c>
      <c r="C22" s="168" t="s">
        <v>120</v>
      </c>
    </row>
    <row r="23" spans="1:3">
      <c r="A23" s="153" t="s">
        <v>70</v>
      </c>
      <c r="B23" s="175" t="s">
        <v>117</v>
      </c>
      <c r="C23" s="175" t="s">
        <v>117</v>
      </c>
    </row>
    <row r="24" spans="1:3" ht="33.75">
      <c r="A24" s="153" t="s">
        <v>106</v>
      </c>
      <c r="B24" s="172" t="s">
        <v>120</v>
      </c>
      <c r="C24" s="168" t="s">
        <v>120</v>
      </c>
    </row>
    <row r="25" spans="1:3">
      <c r="A25" s="153" t="s">
        <v>107</v>
      </c>
      <c r="B25" s="172">
        <v>13279022</v>
      </c>
      <c r="C25" s="167">
        <v>3.2260479606540873</v>
      </c>
    </row>
    <row r="26" spans="1:3" ht="22.5">
      <c r="A26" s="153" t="s">
        <v>72</v>
      </c>
      <c r="B26" s="172">
        <v>11619283</v>
      </c>
      <c r="C26" s="167">
        <v>2.8228256739398958</v>
      </c>
    </row>
    <row r="27" spans="1:3">
      <c r="A27" s="153" t="s">
        <v>73</v>
      </c>
      <c r="B27" s="172">
        <v>1450527</v>
      </c>
      <c r="C27" s="167">
        <v>0.3523956561126031</v>
      </c>
    </row>
    <row r="28" spans="1:3" ht="22.5">
      <c r="A28" s="153" t="s">
        <v>108</v>
      </c>
      <c r="B28" s="172">
        <v>54812586</v>
      </c>
      <c r="C28" s="167">
        <v>13.316344478040385</v>
      </c>
    </row>
    <row r="29" spans="1:3">
      <c r="A29" s="153" t="s">
        <v>75</v>
      </c>
      <c r="B29" s="172">
        <v>1984424</v>
      </c>
      <c r="C29" s="167">
        <v>0.4821022962589433</v>
      </c>
    </row>
    <row r="30" spans="1:3">
      <c r="A30" s="153" t="s">
        <v>77</v>
      </c>
      <c r="B30" s="172">
        <v>447926</v>
      </c>
      <c r="C30" s="167">
        <v>0.10882057118543388</v>
      </c>
    </row>
    <row r="31" spans="1:3">
      <c r="A31" s="153" t="s">
        <v>78</v>
      </c>
      <c r="B31" s="172">
        <v>1298833</v>
      </c>
      <c r="C31" s="167">
        <v>0.31554263189564941</v>
      </c>
    </row>
    <row r="32" spans="1:3">
      <c r="A32" s="153" t="s">
        <v>109</v>
      </c>
      <c r="B32" s="172">
        <v>231713</v>
      </c>
      <c r="C32" s="167">
        <v>5.6293095312820514E-2</v>
      </c>
    </row>
    <row r="33" spans="1:5">
      <c r="A33" s="153" t="s">
        <v>79</v>
      </c>
      <c r="B33" s="172">
        <v>1155257</v>
      </c>
      <c r="C33" s="167">
        <v>0.28066182049260546</v>
      </c>
    </row>
    <row r="34" spans="1:5">
      <c r="A34" s="153" t="s">
        <v>76</v>
      </c>
      <c r="B34" s="172">
        <v>2873788</v>
      </c>
      <c r="C34" s="167">
        <v>0.69816722321509728</v>
      </c>
    </row>
    <row r="35" spans="1:5">
      <c r="A35" s="153" t="s">
        <v>61</v>
      </c>
      <c r="B35" s="172">
        <v>1325528</v>
      </c>
      <c r="C35" s="167">
        <v>0.32202800034444484</v>
      </c>
    </row>
    <row r="36" spans="1:5">
      <c r="A36" s="153" t="s">
        <v>62</v>
      </c>
      <c r="B36" s="172">
        <v>24935854</v>
      </c>
      <c r="C36" s="167">
        <v>6.0579959084236821</v>
      </c>
    </row>
    <row r="37" spans="1:5">
      <c r="A37" s="153" t="s">
        <v>110</v>
      </c>
      <c r="B37" s="172">
        <v>159780</v>
      </c>
      <c r="C37" s="167">
        <v>3.8817462848793387E-2</v>
      </c>
    </row>
    <row r="38" spans="1:5" ht="22.5">
      <c r="A38" s="153" t="s">
        <v>64</v>
      </c>
      <c r="B38" s="172">
        <v>186454</v>
      </c>
      <c r="C38" s="167">
        <v>4.5297729490605343E-2</v>
      </c>
    </row>
    <row r="39" spans="1:5" ht="22.5">
      <c r="A39" s="158" t="s">
        <v>111</v>
      </c>
      <c r="B39" s="176">
        <v>10927052</v>
      </c>
      <c r="C39" s="169">
        <v>2.654652866797055</v>
      </c>
    </row>
    <row r="40" spans="1:5">
      <c r="A40" s="188" t="s">
        <v>125</v>
      </c>
      <c r="B40" s="188"/>
      <c r="C40" s="188"/>
      <c r="D40" s="188"/>
      <c r="E40" s="188"/>
    </row>
  </sheetData>
  <mergeCells count="2">
    <mergeCell ref="A1:C1"/>
    <mergeCell ref="A40:E40"/>
  </mergeCells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12" sqref="A12"/>
    </sheetView>
  </sheetViews>
  <sheetFormatPr defaultRowHeight="12.75"/>
  <cols>
    <col min="1" max="1" width="44" style="2" customWidth="1"/>
    <col min="2" max="3" width="12.7109375" style="2" customWidth="1"/>
    <col min="4" max="4" width="13.140625" style="1" customWidth="1"/>
    <col min="5" max="5" width="13.140625" style="4" customWidth="1"/>
    <col min="6" max="6" width="13.140625" style="1" customWidth="1"/>
    <col min="7" max="7" width="13.42578125" style="4" customWidth="1"/>
    <col min="8" max="8" width="13.5703125" style="1" customWidth="1"/>
    <col min="9" max="9" width="14" style="4" customWidth="1"/>
    <col min="10" max="16384" width="9.140625" style="4"/>
  </cols>
  <sheetData>
    <row r="1" spans="1:12">
      <c r="A1" s="179" t="s">
        <v>115</v>
      </c>
      <c r="B1" s="179"/>
      <c r="C1" s="179"/>
      <c r="D1" s="179"/>
      <c r="E1" s="179"/>
      <c r="F1" s="179"/>
      <c r="G1" s="179"/>
      <c r="H1" s="179"/>
      <c r="I1" s="179"/>
    </row>
    <row r="2" spans="1:12" s="3" customFormat="1">
      <c r="A2" s="1"/>
      <c r="B2" s="8"/>
      <c r="C2" s="8"/>
      <c r="D2" s="2"/>
      <c r="F2" s="2"/>
      <c r="H2" s="2"/>
      <c r="I2" s="30" t="s">
        <v>32</v>
      </c>
    </row>
    <row r="3" spans="1:12" s="15" customFormat="1" ht="38.25">
      <c r="A3" s="31"/>
      <c r="B3" s="11" t="s">
        <v>28</v>
      </c>
      <c r="C3" s="12" t="s">
        <v>1</v>
      </c>
      <c r="D3" s="13" t="s">
        <v>29</v>
      </c>
      <c r="E3" s="12" t="s">
        <v>1</v>
      </c>
      <c r="F3" s="11" t="s">
        <v>30</v>
      </c>
      <c r="G3" s="12" t="s">
        <v>1</v>
      </c>
      <c r="H3" s="11" t="s">
        <v>31</v>
      </c>
      <c r="I3" s="14" t="s">
        <v>1</v>
      </c>
      <c r="J3" s="32"/>
    </row>
    <row r="4" spans="1:12" ht="25.5">
      <c r="A4" s="33" t="s">
        <v>113</v>
      </c>
      <c r="B4" s="17">
        <v>13984010</v>
      </c>
      <c r="C4" s="19">
        <v>100</v>
      </c>
      <c r="D4" s="17">
        <v>18627922</v>
      </c>
      <c r="E4" s="19">
        <v>100</v>
      </c>
      <c r="F4" s="17">
        <v>23336308</v>
      </c>
      <c r="G4" s="19">
        <v>100</v>
      </c>
      <c r="H4" s="17">
        <v>35202147</v>
      </c>
      <c r="I4" s="19">
        <v>100</v>
      </c>
    </row>
    <row r="5" spans="1:12">
      <c r="A5" s="16" t="s">
        <v>2</v>
      </c>
      <c r="B5" s="20">
        <v>2733439</v>
      </c>
      <c r="C5" s="21">
        <f>B5*100/13984010</f>
        <v>19.546889626080073</v>
      </c>
      <c r="D5" s="20">
        <v>3017313</v>
      </c>
      <c r="E5" s="21">
        <f>D5*100/18627922</f>
        <v>16.197797048967672</v>
      </c>
      <c r="F5" s="20">
        <v>3931725</v>
      </c>
      <c r="G5" s="21">
        <f>F5*100/23336308</f>
        <v>16.848102107668446</v>
      </c>
      <c r="H5" s="20">
        <v>11719465</v>
      </c>
      <c r="I5" s="21">
        <f>H5*100/35202147</f>
        <v>33.291904042102885</v>
      </c>
      <c r="K5" s="21"/>
      <c r="L5" s="21"/>
    </row>
    <row r="6" spans="1:12">
      <c r="A6" s="22" t="s">
        <v>2</v>
      </c>
      <c r="B6" s="20">
        <v>2733439</v>
      </c>
      <c r="C6" s="21">
        <f t="shared" ref="C6:C28" si="0">B6*100/13984010</f>
        <v>19.546889626080073</v>
      </c>
      <c r="D6" s="20">
        <v>3017313</v>
      </c>
      <c r="E6" s="21">
        <f t="shared" ref="E6:E28" si="1">D6*100/18627922</f>
        <v>16.197797048967672</v>
      </c>
      <c r="F6" s="20">
        <v>3931725</v>
      </c>
      <c r="G6" s="21">
        <f t="shared" ref="G6:G28" si="2">F6*100/23336308</f>
        <v>16.848102107668446</v>
      </c>
      <c r="H6" s="20">
        <v>11719465</v>
      </c>
      <c r="I6" s="21">
        <f t="shared" ref="I6:I28" si="3">H6*100/35202147</f>
        <v>33.291904042102885</v>
      </c>
      <c r="K6" s="21"/>
      <c r="L6" s="21"/>
    </row>
    <row r="7" spans="1:12" ht="25.5">
      <c r="A7" s="16" t="s">
        <v>3</v>
      </c>
      <c r="B7" s="20">
        <v>3377046</v>
      </c>
      <c r="C7" s="21">
        <f t="shared" si="0"/>
        <v>24.149339138058398</v>
      </c>
      <c r="D7" s="20">
        <v>3930765</v>
      </c>
      <c r="E7" s="21">
        <f t="shared" si="1"/>
        <v>21.101468000563884</v>
      </c>
      <c r="F7" s="20">
        <v>4829412</v>
      </c>
      <c r="G7" s="21">
        <f t="shared" si="2"/>
        <v>20.694841703323423</v>
      </c>
      <c r="H7" s="20">
        <v>6150378</v>
      </c>
      <c r="I7" s="21">
        <f t="shared" si="3"/>
        <v>17.471599104452352</v>
      </c>
      <c r="K7" s="21"/>
      <c r="L7" s="21"/>
    </row>
    <row r="8" spans="1:12" ht="25.5">
      <c r="A8" s="22" t="s">
        <v>4</v>
      </c>
      <c r="B8" s="20">
        <v>1033901</v>
      </c>
      <c r="C8" s="21">
        <f t="shared" si="0"/>
        <v>7.3934515207011433</v>
      </c>
      <c r="D8" s="20">
        <v>1436320</v>
      </c>
      <c r="E8" s="21">
        <f t="shared" si="1"/>
        <v>7.7105755542674057</v>
      </c>
      <c r="F8" s="20">
        <v>1854569</v>
      </c>
      <c r="G8" s="21">
        <f t="shared" si="2"/>
        <v>7.9471397103603536</v>
      </c>
      <c r="H8" s="20">
        <v>3407450</v>
      </c>
      <c r="I8" s="21">
        <f t="shared" si="3"/>
        <v>9.6796652772343688</v>
      </c>
      <c r="K8" s="21"/>
      <c r="L8" s="21"/>
    </row>
    <row r="9" spans="1:12" ht="25.5">
      <c r="A9" s="22" t="s">
        <v>34</v>
      </c>
      <c r="B9" s="20">
        <v>124709</v>
      </c>
      <c r="C9" s="21">
        <f t="shared" si="0"/>
        <v>0.89179713115193715</v>
      </c>
      <c r="D9" s="20">
        <v>141860</v>
      </c>
      <c r="E9" s="21">
        <f t="shared" si="1"/>
        <v>0.76154495386012455</v>
      </c>
      <c r="F9" s="20">
        <v>58211</v>
      </c>
      <c r="G9" s="21">
        <f t="shared" si="2"/>
        <v>0.24944391375019562</v>
      </c>
      <c r="H9" s="20">
        <v>48530</v>
      </c>
      <c r="I9" s="21">
        <f t="shared" si="3"/>
        <v>0.13786090944964238</v>
      </c>
      <c r="K9" s="21"/>
      <c r="L9" s="21"/>
    </row>
    <row r="10" spans="1:12" ht="25.5">
      <c r="A10" s="22" t="s">
        <v>6</v>
      </c>
      <c r="B10" s="20">
        <v>398907</v>
      </c>
      <c r="C10" s="21">
        <f t="shared" si="0"/>
        <v>2.8525937839003261</v>
      </c>
      <c r="D10" s="20">
        <v>175136</v>
      </c>
      <c r="E10" s="21">
        <f t="shared" si="1"/>
        <v>0.94018001578490618</v>
      </c>
      <c r="F10" s="20">
        <v>233811</v>
      </c>
      <c r="G10" s="21">
        <f t="shared" si="2"/>
        <v>1.0019194124451904</v>
      </c>
      <c r="H10" s="20">
        <v>265804</v>
      </c>
      <c r="I10" s="21">
        <f t="shared" si="3"/>
        <v>0.75507894447460833</v>
      </c>
      <c r="K10" s="21"/>
      <c r="L10" s="21"/>
    </row>
    <row r="11" spans="1:12" ht="25.5">
      <c r="A11" s="23" t="s">
        <v>35</v>
      </c>
      <c r="B11" s="20">
        <v>610283</v>
      </c>
      <c r="C11" s="21">
        <f t="shared" si="0"/>
        <v>4.3641487670560872</v>
      </c>
      <c r="D11" s="20">
        <v>460941</v>
      </c>
      <c r="E11" s="21">
        <f t="shared" si="1"/>
        <v>2.4744627983733238</v>
      </c>
      <c r="F11" s="20">
        <v>1016503</v>
      </c>
      <c r="G11" s="21">
        <f t="shared" si="2"/>
        <v>4.3558861153186701</v>
      </c>
      <c r="H11" s="20">
        <v>1337847</v>
      </c>
      <c r="I11" s="21">
        <f t="shared" si="3"/>
        <v>3.8004698974752875</v>
      </c>
      <c r="K11" s="21"/>
      <c r="L11" s="21"/>
    </row>
    <row r="12" spans="1:12" ht="38.25">
      <c r="A12" s="23" t="s">
        <v>8</v>
      </c>
      <c r="B12" s="20">
        <v>287978</v>
      </c>
      <c r="C12" s="21">
        <f t="shared" si="0"/>
        <v>2.0593377722126913</v>
      </c>
      <c r="D12" s="20">
        <v>247654</v>
      </c>
      <c r="E12" s="21">
        <f t="shared" si="1"/>
        <v>1.3294773297848252</v>
      </c>
      <c r="F12" s="20">
        <v>228057</v>
      </c>
      <c r="G12" s="21">
        <f t="shared" si="2"/>
        <v>0.97726255584216659</v>
      </c>
      <c r="H12" s="20">
        <v>759518</v>
      </c>
      <c r="I12" s="21">
        <f t="shared" si="3"/>
        <v>2.1575899901787241</v>
      </c>
      <c r="K12" s="21"/>
      <c r="L12" s="21"/>
    </row>
    <row r="13" spans="1:12" ht="25.5">
      <c r="A13" s="22" t="s">
        <v>36</v>
      </c>
      <c r="B13" s="20">
        <v>395069</v>
      </c>
      <c r="C13" s="21">
        <f t="shared" si="0"/>
        <v>2.8251481513528667</v>
      </c>
      <c r="D13" s="20">
        <v>634280</v>
      </c>
      <c r="E13" s="21">
        <f t="shared" si="1"/>
        <v>3.4049960054589019</v>
      </c>
      <c r="F13" s="20">
        <v>419019</v>
      </c>
      <c r="G13" s="21">
        <f t="shared" si="2"/>
        <v>1.7955668051690097</v>
      </c>
      <c r="H13" s="20">
        <v>53400</v>
      </c>
      <c r="I13" s="21">
        <f t="shared" si="3"/>
        <v>0.15169529290358341</v>
      </c>
      <c r="K13" s="21"/>
      <c r="L13" s="21"/>
    </row>
    <row r="14" spans="1:12" ht="38.25">
      <c r="A14" s="22" t="s">
        <v>37</v>
      </c>
      <c r="B14" s="20">
        <v>526199</v>
      </c>
      <c r="C14" s="21">
        <f t="shared" si="0"/>
        <v>3.7628620116833442</v>
      </c>
      <c r="D14" s="20">
        <v>834574</v>
      </c>
      <c r="E14" s="21">
        <f t="shared" si="1"/>
        <v>4.4802313430343972</v>
      </c>
      <c r="F14" s="20">
        <v>1019242</v>
      </c>
      <c r="G14" s="21">
        <f t="shared" si="2"/>
        <v>4.3676231904378362</v>
      </c>
      <c r="H14" s="20">
        <v>277829</v>
      </c>
      <c r="I14" s="21">
        <f t="shared" si="3"/>
        <v>0.78923879273613629</v>
      </c>
      <c r="K14" s="21"/>
      <c r="L14" s="21"/>
    </row>
    <row r="15" spans="1:12">
      <c r="A15" s="16" t="s">
        <v>11</v>
      </c>
      <c r="B15" s="20">
        <v>7873525</v>
      </c>
      <c r="C15" s="21">
        <f t="shared" si="0"/>
        <v>56.303771235861532</v>
      </c>
      <c r="D15" s="20">
        <v>11679844</v>
      </c>
      <c r="E15" s="21">
        <f t="shared" si="1"/>
        <v>62.700734950468444</v>
      </c>
      <c r="F15" s="20">
        <v>14575171</v>
      </c>
      <c r="G15" s="21">
        <f t="shared" si="2"/>
        <v>62.457056189008135</v>
      </c>
      <c r="H15" s="20">
        <v>17332304</v>
      </c>
      <c r="I15" s="21">
        <f t="shared" si="3"/>
        <v>49.236496853444763</v>
      </c>
      <c r="K15" s="21"/>
      <c r="L15" s="21"/>
    </row>
    <row r="16" spans="1:12">
      <c r="A16" s="22" t="s">
        <v>12</v>
      </c>
      <c r="B16" s="20">
        <v>21066</v>
      </c>
      <c r="C16" s="21">
        <f t="shared" si="0"/>
        <v>0.15064348495174132</v>
      </c>
      <c r="D16" s="20">
        <v>28379</v>
      </c>
      <c r="E16" s="21">
        <f t="shared" si="1"/>
        <v>0.15234656876918423</v>
      </c>
      <c r="F16" s="20">
        <v>36374</v>
      </c>
      <c r="G16" s="21">
        <f t="shared" si="2"/>
        <v>0.15586870039596668</v>
      </c>
      <c r="H16" s="20">
        <v>49000</v>
      </c>
      <c r="I16" s="21">
        <f t="shared" si="3"/>
        <v>0.13919605528605969</v>
      </c>
      <c r="K16" s="21"/>
      <c r="L16" s="21"/>
    </row>
    <row r="17" spans="1:12">
      <c r="A17" s="22" t="s">
        <v>33</v>
      </c>
      <c r="B17" s="20">
        <v>1053043</v>
      </c>
      <c r="C17" s="21">
        <f t="shared" si="0"/>
        <v>7.5303364342559824</v>
      </c>
      <c r="D17" s="20">
        <v>1426952</v>
      </c>
      <c r="E17" s="21">
        <f t="shared" si="1"/>
        <v>7.6602854574976211</v>
      </c>
      <c r="F17" s="20">
        <v>2653088</v>
      </c>
      <c r="G17" s="21">
        <f t="shared" si="2"/>
        <v>11.368927766980107</v>
      </c>
      <c r="H17" s="20">
        <v>1935280</v>
      </c>
      <c r="I17" s="21">
        <f t="shared" si="3"/>
        <v>5.4976192219184812</v>
      </c>
      <c r="K17" s="21"/>
      <c r="L17" s="21"/>
    </row>
    <row r="18" spans="1:12">
      <c r="A18" s="22" t="s">
        <v>13</v>
      </c>
      <c r="B18" s="24" t="s">
        <v>117</v>
      </c>
      <c r="C18" s="21" t="s">
        <v>117</v>
      </c>
      <c r="D18" s="24" t="s">
        <v>117</v>
      </c>
      <c r="E18" s="21" t="s">
        <v>117</v>
      </c>
      <c r="F18" s="20">
        <v>2129</v>
      </c>
      <c r="G18" s="21">
        <f t="shared" si="2"/>
        <v>9.1231226464786111E-3</v>
      </c>
      <c r="H18" s="24" t="s">
        <v>117</v>
      </c>
      <c r="I18" s="21" t="s">
        <v>117</v>
      </c>
      <c r="K18" s="21"/>
      <c r="L18" s="21"/>
    </row>
    <row r="19" spans="1:12">
      <c r="A19" s="25" t="s">
        <v>14</v>
      </c>
      <c r="B19" s="20">
        <v>1131020</v>
      </c>
      <c r="C19" s="21">
        <f t="shared" si="0"/>
        <v>8.0879518821854397</v>
      </c>
      <c r="D19" s="20">
        <v>1680528</v>
      </c>
      <c r="E19" s="21">
        <f t="shared" si="1"/>
        <v>9.0215537728792299</v>
      </c>
      <c r="F19" s="20">
        <v>2725812</v>
      </c>
      <c r="G19" s="21">
        <f t="shared" si="2"/>
        <v>11.680562323740327</v>
      </c>
      <c r="H19" s="20">
        <v>3171354</v>
      </c>
      <c r="I19" s="21">
        <f t="shared" si="3"/>
        <v>9.008978912564622</v>
      </c>
      <c r="K19" s="21"/>
      <c r="L19" s="21"/>
    </row>
    <row r="20" spans="1:12" ht="25.5">
      <c r="A20" s="22" t="s">
        <v>15</v>
      </c>
      <c r="B20" s="20">
        <v>318150</v>
      </c>
      <c r="C20" s="21">
        <f t="shared" si="0"/>
        <v>2.2750984874867797</v>
      </c>
      <c r="D20" s="20">
        <v>373936</v>
      </c>
      <c r="E20" s="21">
        <f t="shared" si="1"/>
        <v>2.0073951351095416</v>
      </c>
      <c r="F20" s="20">
        <v>511029</v>
      </c>
      <c r="G20" s="21">
        <f t="shared" si="2"/>
        <v>2.1898451117460396</v>
      </c>
      <c r="H20" s="20">
        <v>1155842</v>
      </c>
      <c r="I20" s="21">
        <f t="shared" si="3"/>
        <v>3.2834417741622408</v>
      </c>
      <c r="K20" s="21"/>
      <c r="L20" s="21"/>
    </row>
    <row r="21" spans="1:12">
      <c r="A21" s="22" t="s">
        <v>16</v>
      </c>
      <c r="B21" s="20">
        <v>862559</v>
      </c>
      <c r="C21" s="21">
        <f t="shared" si="0"/>
        <v>6.1681806577655482</v>
      </c>
      <c r="D21" s="20">
        <v>2009980</v>
      </c>
      <c r="E21" s="21">
        <f t="shared" si="1"/>
        <v>10.790146104326613</v>
      </c>
      <c r="F21" s="20">
        <v>1924456</v>
      </c>
      <c r="G21" s="21">
        <f t="shared" si="2"/>
        <v>8.2466172455385838</v>
      </c>
      <c r="H21" s="20">
        <v>2222371</v>
      </c>
      <c r="I21" s="21">
        <f t="shared" si="3"/>
        <v>6.3131689098395052</v>
      </c>
      <c r="K21" s="21"/>
      <c r="L21" s="21"/>
    </row>
    <row r="22" spans="1:12">
      <c r="A22" s="25" t="s">
        <v>17</v>
      </c>
      <c r="B22" s="20">
        <v>163563</v>
      </c>
      <c r="C22" s="21">
        <f t="shared" si="0"/>
        <v>1.1696430423033164</v>
      </c>
      <c r="D22" s="20">
        <v>65200</v>
      </c>
      <c r="E22" s="21">
        <f t="shared" si="1"/>
        <v>0.35001220211250617</v>
      </c>
      <c r="F22" s="20">
        <v>91537</v>
      </c>
      <c r="G22" s="21">
        <f t="shared" si="2"/>
        <v>0.39225142211870018</v>
      </c>
      <c r="H22" s="20">
        <v>124039</v>
      </c>
      <c r="I22" s="21">
        <f t="shared" si="3"/>
        <v>0.35236203064546034</v>
      </c>
      <c r="K22" s="21"/>
      <c r="L22" s="21"/>
    </row>
    <row r="23" spans="1:12">
      <c r="A23" s="22" t="s">
        <v>18</v>
      </c>
      <c r="B23" s="20">
        <v>38408</v>
      </c>
      <c r="C23" s="21">
        <f t="shared" si="0"/>
        <v>0.27465655416436346</v>
      </c>
      <c r="D23" s="20">
        <v>116109</v>
      </c>
      <c r="E23" s="21">
        <f t="shared" si="1"/>
        <v>0.62330623888161008</v>
      </c>
      <c r="F23" s="20">
        <v>69939</v>
      </c>
      <c r="G23" s="21">
        <f t="shared" si="2"/>
        <v>0.29970036391360622</v>
      </c>
      <c r="H23" s="20">
        <v>117393</v>
      </c>
      <c r="I23" s="21">
        <f t="shared" si="3"/>
        <v>0.33348250037135518</v>
      </c>
      <c r="K23" s="21"/>
      <c r="L23" s="21"/>
    </row>
    <row r="24" spans="1:12">
      <c r="A24" s="22" t="s">
        <v>19</v>
      </c>
      <c r="B24" s="20">
        <v>57081</v>
      </c>
      <c r="C24" s="21">
        <f t="shared" si="0"/>
        <v>0.40818763716559125</v>
      </c>
      <c r="D24" s="20">
        <v>309946</v>
      </c>
      <c r="E24" s="21">
        <f t="shared" si="1"/>
        <v>1.6638785582202889</v>
      </c>
      <c r="F24" s="20">
        <v>105973</v>
      </c>
      <c r="G24" s="21">
        <f t="shared" si="2"/>
        <v>0.45411210719364864</v>
      </c>
      <c r="H24" s="20">
        <v>191593</v>
      </c>
      <c r="I24" s="21">
        <f t="shared" si="3"/>
        <v>0.54426509837595982</v>
      </c>
      <c r="K24" s="21"/>
      <c r="L24" s="21"/>
    </row>
    <row r="25" spans="1:12">
      <c r="A25" s="22" t="s">
        <v>20</v>
      </c>
      <c r="B25" s="20">
        <v>84529</v>
      </c>
      <c r="C25" s="21">
        <f t="shared" si="0"/>
        <v>0.60446896133512495</v>
      </c>
      <c r="D25" s="20">
        <v>32460</v>
      </c>
      <c r="E25" s="21">
        <f t="shared" si="1"/>
        <v>0.17425454111306671</v>
      </c>
      <c r="F25" s="20">
        <v>28358</v>
      </c>
      <c r="G25" s="21">
        <f t="shared" si="2"/>
        <v>0.12151879380405846</v>
      </c>
      <c r="H25" s="20">
        <v>55391</v>
      </c>
      <c r="I25" s="21">
        <f t="shared" si="3"/>
        <v>0.15735119792551289</v>
      </c>
      <c r="K25" s="21"/>
      <c r="L25" s="21"/>
    </row>
    <row r="26" spans="1:12">
      <c r="A26" s="22" t="s">
        <v>21</v>
      </c>
      <c r="B26" s="20">
        <v>1080</v>
      </c>
      <c r="C26" s="21">
        <f t="shared" si="0"/>
        <v>7.7231066053299446E-3</v>
      </c>
      <c r="D26" s="20">
        <v>28339</v>
      </c>
      <c r="E26" s="21">
        <f t="shared" si="1"/>
        <v>0.15213183735684527</v>
      </c>
      <c r="F26" s="20">
        <v>1853</v>
      </c>
      <c r="G26" s="21">
        <f t="shared" si="2"/>
        <v>7.9404162817871618E-3</v>
      </c>
      <c r="H26" s="20">
        <v>21347</v>
      </c>
      <c r="I26" s="21">
        <f t="shared" si="3"/>
        <v>6.0641187595745223E-2</v>
      </c>
      <c r="K26" s="21"/>
      <c r="L26" s="21"/>
    </row>
    <row r="27" spans="1:12" ht="25.5">
      <c r="A27" s="22" t="s">
        <v>22</v>
      </c>
      <c r="B27" s="20">
        <v>230264</v>
      </c>
      <c r="C27" s="21">
        <f t="shared" si="0"/>
        <v>1.6466235364534207</v>
      </c>
      <c r="D27" s="20">
        <v>159622</v>
      </c>
      <c r="E27" s="21">
        <f t="shared" si="1"/>
        <v>0.85689643750924016</v>
      </c>
      <c r="F27" s="20">
        <v>231291</v>
      </c>
      <c r="G27" s="21">
        <f t="shared" si="2"/>
        <v>0.99112078911539903</v>
      </c>
      <c r="H27" s="20">
        <v>215370</v>
      </c>
      <c r="I27" s="21">
        <f t="shared" si="3"/>
        <v>0.61180927401956475</v>
      </c>
      <c r="K27" s="21"/>
      <c r="L27" s="21"/>
    </row>
    <row r="28" spans="1:12" ht="25.5">
      <c r="A28" s="26" t="s">
        <v>23</v>
      </c>
      <c r="B28" s="27">
        <v>3912762</v>
      </c>
      <c r="C28" s="29">
        <f t="shared" si="0"/>
        <v>27.980257451188894</v>
      </c>
      <c r="D28" s="27">
        <v>5448393</v>
      </c>
      <c r="E28" s="29">
        <f t="shared" si="1"/>
        <v>29.248528096692695</v>
      </c>
      <c r="F28" s="27">
        <v>6193332</v>
      </c>
      <c r="G28" s="29">
        <f t="shared" si="2"/>
        <v>26.539468025533431</v>
      </c>
      <c r="H28" s="27">
        <v>8073324</v>
      </c>
      <c r="I28" s="29">
        <f t="shared" si="3"/>
        <v>22.934180690740256</v>
      </c>
      <c r="K28" s="21"/>
      <c r="L28" s="21"/>
    </row>
    <row r="29" spans="1:12">
      <c r="D29" s="2"/>
      <c r="E29" s="3"/>
      <c r="F29" s="2"/>
      <c r="G29" s="3"/>
      <c r="H29" s="2"/>
      <c r="I29" s="3"/>
    </row>
  </sheetData>
  <mergeCells count="1">
    <mergeCell ref="A1:I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11" sqref="A11"/>
    </sheetView>
  </sheetViews>
  <sheetFormatPr defaultRowHeight="12.75"/>
  <cols>
    <col min="1" max="1" width="46" style="1" customWidth="1"/>
    <col min="2" max="2" width="12.5703125" style="1" customWidth="1"/>
    <col min="3" max="3" width="13.5703125" style="1" customWidth="1"/>
    <col min="4" max="4" width="12.5703125" style="1" customWidth="1"/>
    <col min="5" max="5" width="13.42578125" style="1" customWidth="1"/>
    <col min="6" max="6" width="12.42578125" style="1" customWidth="1"/>
    <col min="7" max="7" width="13.140625" style="1" customWidth="1"/>
    <col min="8" max="8" width="12.28515625" style="1" customWidth="1"/>
    <col min="9" max="9" width="13.7109375" style="1" customWidth="1"/>
    <col min="10" max="10" width="13" style="1" customWidth="1"/>
    <col min="11" max="16384" width="9.140625" style="1"/>
  </cols>
  <sheetData>
    <row r="1" spans="1:10">
      <c r="A1" s="179" t="s">
        <v>115</v>
      </c>
      <c r="B1" s="179"/>
      <c r="C1" s="179"/>
      <c r="D1" s="179"/>
      <c r="E1" s="179"/>
      <c r="F1" s="179"/>
      <c r="G1" s="179"/>
      <c r="H1" s="179"/>
      <c r="I1" s="179"/>
    </row>
    <row r="2" spans="1:10">
      <c r="A2" s="8"/>
      <c r="B2" s="2"/>
      <c r="C2" s="6"/>
      <c r="D2" s="180"/>
      <c r="E2" s="180"/>
      <c r="F2" s="180"/>
      <c r="G2" s="34"/>
      <c r="H2" s="3"/>
      <c r="I2" s="35" t="s">
        <v>32</v>
      </c>
    </row>
    <row r="3" spans="1:10" ht="38.25">
      <c r="A3" s="36"/>
      <c r="B3" s="11" t="s">
        <v>38</v>
      </c>
      <c r="C3" s="11" t="s">
        <v>42</v>
      </c>
      <c r="D3" s="11" t="s">
        <v>39</v>
      </c>
      <c r="E3" s="11" t="s">
        <v>42</v>
      </c>
      <c r="F3" s="11" t="s">
        <v>40</v>
      </c>
      <c r="G3" s="11" t="s">
        <v>42</v>
      </c>
      <c r="H3" s="37" t="s">
        <v>41</v>
      </c>
      <c r="I3" s="38" t="s">
        <v>42</v>
      </c>
      <c r="J3" s="32"/>
    </row>
    <row r="4" spans="1:10" ht="25.5">
      <c r="A4" s="39" t="s">
        <v>113</v>
      </c>
      <c r="B4" s="17">
        <v>60452578</v>
      </c>
      <c r="C4" s="19">
        <v>100</v>
      </c>
      <c r="D4" s="17">
        <v>69237157</v>
      </c>
      <c r="E4" s="19">
        <v>100</v>
      </c>
      <c r="F4" s="17">
        <v>73955951</v>
      </c>
      <c r="G4" s="19">
        <v>100</v>
      </c>
      <c r="H4" s="40">
        <v>63413785</v>
      </c>
      <c r="I4" s="19">
        <v>100</v>
      </c>
    </row>
    <row r="5" spans="1:10">
      <c r="A5" s="39" t="s">
        <v>2</v>
      </c>
      <c r="B5" s="20">
        <v>14900373</v>
      </c>
      <c r="C5" s="21">
        <f>B5*100/60452578</f>
        <v>24.64803568840356</v>
      </c>
      <c r="D5" s="20">
        <v>13346074</v>
      </c>
      <c r="E5" s="21">
        <f>D5*100/69237157</f>
        <v>19.275883901472152</v>
      </c>
      <c r="F5" s="20">
        <v>3531705</v>
      </c>
      <c r="G5" s="21">
        <f>F5*100/73955951</f>
        <v>4.7754169235143769</v>
      </c>
      <c r="H5" s="41">
        <v>13729984</v>
      </c>
      <c r="I5" s="21">
        <f>H5*100/63413785</f>
        <v>21.651418536206283</v>
      </c>
    </row>
    <row r="6" spans="1:10">
      <c r="A6" s="42" t="s">
        <v>2</v>
      </c>
      <c r="B6" s="20">
        <v>14900373</v>
      </c>
      <c r="C6" s="21">
        <f t="shared" ref="C6:C28" si="0">B6*100/60452578</f>
        <v>24.64803568840356</v>
      </c>
      <c r="D6" s="20">
        <v>13346074</v>
      </c>
      <c r="E6" s="21">
        <f t="shared" ref="E6:E28" si="1">D6*100/69237157</f>
        <v>19.275883901472152</v>
      </c>
      <c r="F6" s="20">
        <v>3531705</v>
      </c>
      <c r="G6" s="21">
        <f t="shared" ref="G6:G28" si="2">F6*100/73955951</f>
        <v>4.7754169235143769</v>
      </c>
      <c r="H6" s="41">
        <v>13729984</v>
      </c>
      <c r="I6" s="21">
        <f t="shared" ref="I6:I28" si="3">H6*100/63413785</f>
        <v>21.651418536206283</v>
      </c>
    </row>
    <row r="7" spans="1:10" ht="25.5">
      <c r="A7" s="39" t="s">
        <v>3</v>
      </c>
      <c r="B7" s="20">
        <v>17199593</v>
      </c>
      <c r="C7" s="21">
        <f t="shared" si="0"/>
        <v>28.451380518461924</v>
      </c>
      <c r="D7" s="20">
        <v>26035170</v>
      </c>
      <c r="E7" s="21">
        <f t="shared" si="1"/>
        <v>37.602887131832986</v>
      </c>
      <c r="F7" s="20">
        <v>34088107</v>
      </c>
      <c r="G7" s="21">
        <f t="shared" si="2"/>
        <v>46.092446299554716</v>
      </c>
      <c r="H7" s="41">
        <v>15008052</v>
      </c>
      <c r="I7" s="21">
        <f t="shared" si="3"/>
        <v>23.666860446825559</v>
      </c>
    </row>
    <row r="8" spans="1:10" ht="25.5">
      <c r="A8" s="42" t="s">
        <v>4</v>
      </c>
      <c r="B8" s="20">
        <v>7312999</v>
      </c>
      <c r="C8" s="21">
        <f t="shared" si="0"/>
        <v>12.09708376704795</v>
      </c>
      <c r="D8" s="20">
        <v>6896864</v>
      </c>
      <c r="E8" s="21">
        <f t="shared" si="1"/>
        <v>9.9612177894594947</v>
      </c>
      <c r="F8" s="20">
        <v>4345930</v>
      </c>
      <c r="G8" s="21">
        <f t="shared" si="2"/>
        <v>5.8763763310947077</v>
      </c>
      <c r="H8" s="41">
        <v>12312618</v>
      </c>
      <c r="I8" s="21">
        <f t="shared" si="3"/>
        <v>19.416311453416636</v>
      </c>
    </row>
    <row r="9" spans="1:10" ht="25.5">
      <c r="A9" s="42" t="s">
        <v>34</v>
      </c>
      <c r="B9" s="20">
        <v>3054742</v>
      </c>
      <c r="C9" s="21">
        <f t="shared" si="0"/>
        <v>5.0531211423274618</v>
      </c>
      <c r="D9" s="20">
        <v>6852604</v>
      </c>
      <c r="E9" s="21">
        <f t="shared" si="1"/>
        <v>9.8972925765857198</v>
      </c>
      <c r="F9" s="20">
        <v>4331894</v>
      </c>
      <c r="G9" s="21">
        <f t="shared" si="2"/>
        <v>5.8573974662295942</v>
      </c>
      <c r="H9" s="41">
        <v>354207</v>
      </c>
      <c r="I9" s="21">
        <f t="shared" si="3"/>
        <v>0.55856467170347901</v>
      </c>
    </row>
    <row r="10" spans="1:10" ht="25.5">
      <c r="A10" s="42" t="s">
        <v>6</v>
      </c>
      <c r="B10" s="20">
        <v>459061</v>
      </c>
      <c r="C10" s="21">
        <f t="shared" si="0"/>
        <v>0.75937373588931145</v>
      </c>
      <c r="D10" s="20">
        <v>1938132</v>
      </c>
      <c r="E10" s="21">
        <f t="shared" si="1"/>
        <v>2.7992657179727933</v>
      </c>
      <c r="F10" s="20">
        <v>3524327</v>
      </c>
      <c r="G10" s="21">
        <f t="shared" si="2"/>
        <v>4.7654407148384852</v>
      </c>
      <c r="H10" s="41">
        <v>36470</v>
      </c>
      <c r="I10" s="21">
        <f t="shared" si="3"/>
        <v>5.7511154711865881E-2</v>
      </c>
    </row>
    <row r="11" spans="1:10" ht="25.5">
      <c r="A11" s="43" t="s">
        <v>35</v>
      </c>
      <c r="B11" s="20">
        <v>1653393</v>
      </c>
      <c r="C11" s="21">
        <f t="shared" si="0"/>
        <v>2.7350247991078231</v>
      </c>
      <c r="D11" s="20">
        <v>1325799</v>
      </c>
      <c r="E11" s="21">
        <f t="shared" si="1"/>
        <v>1.9148663195399545</v>
      </c>
      <c r="F11" s="20">
        <v>9190202</v>
      </c>
      <c r="G11" s="21">
        <f t="shared" si="2"/>
        <v>12.426588902899782</v>
      </c>
      <c r="H11" s="41">
        <v>1197031</v>
      </c>
      <c r="I11" s="21">
        <f t="shared" si="3"/>
        <v>1.887651084066343</v>
      </c>
    </row>
    <row r="12" spans="1:10" ht="38.25">
      <c r="A12" s="43" t="s">
        <v>8</v>
      </c>
      <c r="B12" s="20">
        <v>2326661</v>
      </c>
      <c r="C12" s="21">
        <f t="shared" si="0"/>
        <v>3.8487374351512353</v>
      </c>
      <c r="D12" s="20">
        <v>5528433</v>
      </c>
      <c r="E12" s="21">
        <f t="shared" si="1"/>
        <v>7.9847775956485334</v>
      </c>
      <c r="F12" s="20">
        <v>3524447</v>
      </c>
      <c r="G12" s="21">
        <f t="shared" si="2"/>
        <v>4.7656029735862635</v>
      </c>
      <c r="H12" s="41">
        <v>358763</v>
      </c>
      <c r="I12" s="21">
        <f t="shared" si="3"/>
        <v>0.56574922944593198</v>
      </c>
    </row>
    <row r="13" spans="1:10" ht="25.5">
      <c r="A13" s="42" t="s">
        <v>36</v>
      </c>
      <c r="B13" s="20">
        <v>208127</v>
      </c>
      <c r="C13" s="21">
        <f t="shared" si="0"/>
        <v>0.34428142998301908</v>
      </c>
      <c r="D13" s="20">
        <v>183251</v>
      </c>
      <c r="E13" s="21">
        <f t="shared" si="1"/>
        <v>0.26467146824067311</v>
      </c>
      <c r="F13" s="20">
        <v>1315163</v>
      </c>
      <c r="G13" s="21">
        <f t="shared" si="2"/>
        <v>1.77830584586763</v>
      </c>
      <c r="H13" s="41">
        <v>284217</v>
      </c>
      <c r="I13" s="21">
        <f t="shared" si="3"/>
        <v>0.4481943476485436</v>
      </c>
    </row>
    <row r="14" spans="1:10" ht="38.25">
      <c r="A14" s="42" t="s">
        <v>37</v>
      </c>
      <c r="B14" s="20">
        <v>2184610</v>
      </c>
      <c r="C14" s="21">
        <f t="shared" si="0"/>
        <v>3.613758208955125</v>
      </c>
      <c r="D14" s="20">
        <v>3310087</v>
      </c>
      <c r="E14" s="21">
        <f t="shared" si="1"/>
        <v>4.7807956643858152</v>
      </c>
      <c r="F14" s="20">
        <v>7856144</v>
      </c>
      <c r="G14" s="21">
        <f t="shared" si="2"/>
        <v>10.622734065038255</v>
      </c>
      <c r="H14" s="41">
        <v>464746</v>
      </c>
      <c r="I14" s="21">
        <f t="shared" si="3"/>
        <v>0.73287850583276171</v>
      </c>
    </row>
    <row r="15" spans="1:10">
      <c r="A15" s="39" t="s">
        <v>11</v>
      </c>
      <c r="B15" s="20">
        <v>28352612</v>
      </c>
      <c r="C15" s="21">
        <f t="shared" si="0"/>
        <v>46.900583793134516</v>
      </c>
      <c r="D15" s="20">
        <v>29855913</v>
      </c>
      <c r="E15" s="21">
        <f t="shared" si="1"/>
        <v>43.121228966694865</v>
      </c>
      <c r="F15" s="20">
        <v>36336139</v>
      </c>
      <c r="G15" s="21">
        <f t="shared" si="2"/>
        <v>49.132136776930906</v>
      </c>
      <c r="H15" s="41">
        <v>34675749</v>
      </c>
      <c r="I15" s="21">
        <f t="shared" si="3"/>
        <v>54.681721016968154</v>
      </c>
    </row>
    <row r="16" spans="1:10">
      <c r="A16" s="42" t="s">
        <v>12</v>
      </c>
      <c r="B16" s="20">
        <v>85347</v>
      </c>
      <c r="C16" s="21">
        <f t="shared" si="0"/>
        <v>0.14118008333738885</v>
      </c>
      <c r="D16" s="20">
        <v>129962</v>
      </c>
      <c r="E16" s="21">
        <f t="shared" si="1"/>
        <v>0.18770556971309496</v>
      </c>
      <c r="F16" s="20">
        <v>765218</v>
      </c>
      <c r="G16" s="21">
        <f t="shared" si="2"/>
        <v>1.0346942871439784</v>
      </c>
      <c r="H16" s="41">
        <v>258868</v>
      </c>
      <c r="I16" s="21">
        <f t="shared" si="3"/>
        <v>0.4082203893049437</v>
      </c>
    </row>
    <row r="17" spans="1:9">
      <c r="A17" s="42" t="s">
        <v>33</v>
      </c>
      <c r="B17" s="20">
        <v>3758106</v>
      </c>
      <c r="C17" s="21">
        <f t="shared" si="0"/>
        <v>6.2166182557177301</v>
      </c>
      <c r="D17" s="20">
        <v>4073272</v>
      </c>
      <c r="E17" s="21">
        <f t="shared" si="1"/>
        <v>5.8830722931041199</v>
      </c>
      <c r="F17" s="20">
        <v>1421294</v>
      </c>
      <c r="G17" s="21">
        <f t="shared" si="2"/>
        <v>1.9218115388712937</v>
      </c>
      <c r="H17" s="41">
        <v>3239742</v>
      </c>
      <c r="I17" s="21">
        <f t="shared" si="3"/>
        <v>5.1088923331102221</v>
      </c>
    </row>
    <row r="18" spans="1:9">
      <c r="A18" s="42" t="s">
        <v>13</v>
      </c>
      <c r="B18" s="20">
        <v>469791</v>
      </c>
      <c r="C18" s="21">
        <f t="shared" si="0"/>
        <v>0.77712318571426353</v>
      </c>
      <c r="D18" s="20">
        <v>501746</v>
      </c>
      <c r="E18" s="21">
        <f t="shared" si="1"/>
        <v>0.72467735785280729</v>
      </c>
      <c r="F18" s="20">
        <v>1977546</v>
      </c>
      <c r="G18" s="21">
        <f t="shared" si="2"/>
        <v>2.673951146946917</v>
      </c>
      <c r="H18" s="41">
        <v>2001042</v>
      </c>
      <c r="I18" s="21">
        <f t="shared" si="3"/>
        <v>3.1555315614735817</v>
      </c>
    </row>
    <row r="19" spans="1:9">
      <c r="A19" s="44" t="s">
        <v>14</v>
      </c>
      <c r="B19" s="20">
        <v>5619609</v>
      </c>
      <c r="C19" s="21">
        <f t="shared" si="0"/>
        <v>9.2958963635926324</v>
      </c>
      <c r="D19" s="20">
        <v>5811135</v>
      </c>
      <c r="E19" s="21">
        <f t="shared" si="1"/>
        <v>8.3930872551569387</v>
      </c>
      <c r="F19" s="20">
        <v>4405725</v>
      </c>
      <c r="G19" s="21">
        <f t="shared" si="2"/>
        <v>5.9572285129563136</v>
      </c>
      <c r="H19" s="41">
        <v>6078063</v>
      </c>
      <c r="I19" s="21">
        <f t="shared" si="3"/>
        <v>9.584766151397524</v>
      </c>
    </row>
    <row r="20" spans="1:9" ht="25.5">
      <c r="A20" s="42" t="s">
        <v>15</v>
      </c>
      <c r="B20" s="20">
        <v>2494851</v>
      </c>
      <c r="C20" s="21">
        <f t="shared" si="0"/>
        <v>4.1269555121371333</v>
      </c>
      <c r="D20" s="20">
        <v>2537909</v>
      </c>
      <c r="E20" s="21">
        <f t="shared" si="1"/>
        <v>3.6655303452162253</v>
      </c>
      <c r="F20" s="20">
        <v>7262726</v>
      </c>
      <c r="G20" s="21">
        <f t="shared" si="2"/>
        <v>9.8203402184632846</v>
      </c>
      <c r="H20" s="41">
        <v>5084257</v>
      </c>
      <c r="I20" s="21">
        <f t="shared" si="3"/>
        <v>8.0175895509154671</v>
      </c>
    </row>
    <row r="21" spans="1:9">
      <c r="A21" s="42" t="s">
        <v>16</v>
      </c>
      <c r="B21" s="20">
        <v>3938938</v>
      </c>
      <c r="C21" s="21">
        <f t="shared" si="0"/>
        <v>6.5157485922271174</v>
      </c>
      <c r="D21" s="20">
        <v>3548995</v>
      </c>
      <c r="E21" s="21">
        <f t="shared" si="1"/>
        <v>5.1258531600308199</v>
      </c>
      <c r="F21" s="20">
        <v>4728058</v>
      </c>
      <c r="G21" s="21">
        <f t="shared" si="2"/>
        <v>6.3930730875193529</v>
      </c>
      <c r="H21" s="41">
        <v>3978788</v>
      </c>
      <c r="I21" s="21">
        <f t="shared" si="3"/>
        <v>6.2743266310314079</v>
      </c>
    </row>
    <row r="22" spans="1:9">
      <c r="A22" s="44" t="s">
        <v>17</v>
      </c>
      <c r="B22" s="20">
        <v>853683</v>
      </c>
      <c r="C22" s="21">
        <f t="shared" si="0"/>
        <v>1.412153175667711</v>
      </c>
      <c r="D22" s="20">
        <v>785720</v>
      </c>
      <c r="E22" s="21">
        <f t="shared" si="1"/>
        <v>1.1348241811835227</v>
      </c>
      <c r="F22" s="20">
        <v>1179327</v>
      </c>
      <c r="G22" s="21">
        <f t="shared" si="2"/>
        <v>1.5946343520077242</v>
      </c>
      <c r="H22" s="41">
        <v>1377593</v>
      </c>
      <c r="I22" s="21">
        <f t="shared" si="3"/>
        <v>2.1723872814089238</v>
      </c>
    </row>
    <row r="23" spans="1:9">
      <c r="A23" s="42" t="s">
        <v>18</v>
      </c>
      <c r="B23" s="20">
        <v>329182</v>
      </c>
      <c r="C23" s="21">
        <f t="shared" si="0"/>
        <v>0.54452930030543945</v>
      </c>
      <c r="D23" s="20">
        <v>386204</v>
      </c>
      <c r="E23" s="21">
        <f t="shared" si="1"/>
        <v>0.55779875537061696</v>
      </c>
      <c r="F23" s="20">
        <v>333145</v>
      </c>
      <c r="G23" s="21">
        <f t="shared" si="2"/>
        <v>0.45046408773784818</v>
      </c>
      <c r="H23" s="41">
        <v>535172</v>
      </c>
      <c r="I23" s="21">
        <f t="shared" si="3"/>
        <v>0.84393637755576334</v>
      </c>
    </row>
    <row r="24" spans="1:9">
      <c r="A24" s="42" t="s">
        <v>19</v>
      </c>
      <c r="B24" s="20">
        <v>713111</v>
      </c>
      <c r="C24" s="21">
        <f t="shared" si="0"/>
        <v>1.1796204952582834</v>
      </c>
      <c r="D24" s="20">
        <v>810124</v>
      </c>
      <c r="E24" s="21">
        <f t="shared" si="1"/>
        <v>1.1700711512461437</v>
      </c>
      <c r="F24" s="20">
        <v>1359394</v>
      </c>
      <c r="G24" s="21">
        <f t="shared" si="2"/>
        <v>1.8381130681424136</v>
      </c>
      <c r="H24" s="41">
        <v>1166998</v>
      </c>
      <c r="I24" s="21">
        <f t="shared" si="3"/>
        <v>1.8402907191236102</v>
      </c>
    </row>
    <row r="25" spans="1:9">
      <c r="A25" s="42" t="s">
        <v>20</v>
      </c>
      <c r="B25" s="20">
        <v>492032</v>
      </c>
      <c r="C25" s="21">
        <f t="shared" si="0"/>
        <v>0.81391400710818318</v>
      </c>
      <c r="D25" s="20">
        <v>407812</v>
      </c>
      <c r="E25" s="21">
        <f t="shared" si="1"/>
        <v>0.58900743137099054</v>
      </c>
      <c r="F25" s="20">
        <v>725597</v>
      </c>
      <c r="G25" s="21">
        <f t="shared" si="2"/>
        <v>0.98112050509633764</v>
      </c>
      <c r="H25" s="41">
        <v>975238</v>
      </c>
      <c r="I25" s="21">
        <f t="shared" si="3"/>
        <v>1.5378959007099167</v>
      </c>
    </row>
    <row r="26" spans="1:9">
      <c r="A26" s="42" t="s">
        <v>21</v>
      </c>
      <c r="B26" s="20">
        <v>219655</v>
      </c>
      <c r="C26" s="21">
        <f t="shared" si="0"/>
        <v>0.36335092276792563</v>
      </c>
      <c r="D26" s="20">
        <v>367194</v>
      </c>
      <c r="E26" s="21">
        <f t="shared" si="1"/>
        <v>0.53034239981864073</v>
      </c>
      <c r="F26" s="20">
        <v>1065003</v>
      </c>
      <c r="G26" s="21">
        <f t="shared" si="2"/>
        <v>1.4400504429995094</v>
      </c>
      <c r="H26" s="41">
        <v>449861</v>
      </c>
      <c r="I26" s="21">
        <f t="shared" si="3"/>
        <v>0.70940569152275013</v>
      </c>
    </row>
    <row r="27" spans="1:9" ht="25.5">
      <c r="A27" s="42" t="s">
        <v>22</v>
      </c>
      <c r="B27" s="20">
        <v>542200</v>
      </c>
      <c r="C27" s="21">
        <f t="shared" si="0"/>
        <v>0.8969013695329916</v>
      </c>
      <c r="D27" s="20">
        <v>542205</v>
      </c>
      <c r="E27" s="21">
        <f t="shared" si="1"/>
        <v>0.7831127439273684</v>
      </c>
      <c r="F27" s="20">
        <v>659949</v>
      </c>
      <c r="G27" s="21">
        <f t="shared" si="2"/>
        <v>0.89235415281185415</v>
      </c>
      <c r="H27" s="41">
        <v>858646</v>
      </c>
      <c r="I27" s="21">
        <f t="shared" si="3"/>
        <v>1.3540368233815407</v>
      </c>
    </row>
    <row r="28" spans="1:9" ht="25.5">
      <c r="A28" s="45" t="s">
        <v>23</v>
      </c>
      <c r="B28" s="27">
        <v>8836107</v>
      </c>
      <c r="C28" s="29">
        <f t="shared" si="0"/>
        <v>14.616592529767713</v>
      </c>
      <c r="D28" s="27">
        <v>9953635</v>
      </c>
      <c r="E28" s="29">
        <f t="shared" si="1"/>
        <v>14.376146322703574</v>
      </c>
      <c r="F28" s="27">
        <v>10453157</v>
      </c>
      <c r="G28" s="29">
        <f t="shared" si="2"/>
        <v>14.134301376234077</v>
      </c>
      <c r="H28" s="46">
        <v>8671481</v>
      </c>
      <c r="I28" s="29">
        <f t="shared" si="3"/>
        <v>13.674441606032506</v>
      </c>
    </row>
    <row r="29" spans="1:9">
      <c r="A29" s="47"/>
      <c r="B29" s="48"/>
      <c r="C29" s="21"/>
      <c r="D29" s="48"/>
      <c r="E29" s="21"/>
      <c r="F29" s="48"/>
      <c r="G29" s="21"/>
      <c r="H29" s="49"/>
      <c r="I29" s="21"/>
    </row>
    <row r="30" spans="1:9">
      <c r="A30" s="181"/>
      <c r="B30" s="181"/>
      <c r="C30" s="181"/>
      <c r="D30" s="181"/>
      <c r="E30" s="181"/>
      <c r="F30" s="181"/>
      <c r="G30" s="181"/>
      <c r="H30" s="49"/>
      <c r="I30" s="21"/>
    </row>
  </sheetData>
  <mergeCells count="3">
    <mergeCell ref="D2:F2"/>
    <mergeCell ref="A30:G30"/>
    <mergeCell ref="A1:I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3" sqref="A3"/>
    </sheetView>
  </sheetViews>
  <sheetFormatPr defaultRowHeight="12.75"/>
  <cols>
    <col min="1" max="1" width="46" style="1" customWidth="1"/>
    <col min="2" max="2" width="12.5703125" style="1" customWidth="1"/>
    <col min="3" max="3" width="13.5703125" style="1" customWidth="1"/>
    <col min="4" max="4" width="12.5703125" style="1" customWidth="1"/>
    <col min="5" max="5" width="13.42578125" style="1" customWidth="1"/>
    <col min="6" max="6" width="12.42578125" style="1" customWidth="1"/>
    <col min="7" max="7" width="13.140625" style="1" customWidth="1"/>
    <col min="8" max="8" width="13" style="1" customWidth="1"/>
    <col min="9" max="9" width="12.85546875" style="1" customWidth="1"/>
    <col min="10" max="10" width="11.85546875" style="1" customWidth="1"/>
    <col min="11" max="11" width="12.85546875" style="1" customWidth="1"/>
    <col min="12" max="16384" width="9.140625" style="1"/>
  </cols>
  <sheetData>
    <row r="1" spans="1:11">
      <c r="A1" s="179" t="s">
        <v>115</v>
      </c>
      <c r="B1" s="179"/>
      <c r="C1" s="179"/>
      <c r="D1" s="179"/>
      <c r="E1" s="179"/>
      <c r="F1" s="179"/>
      <c r="G1" s="179"/>
      <c r="H1" s="179"/>
      <c r="I1" s="179"/>
    </row>
    <row r="2" spans="1:11">
      <c r="A2" s="182" t="s">
        <v>32</v>
      </c>
      <c r="B2" s="182"/>
      <c r="C2" s="182"/>
      <c r="D2" s="182"/>
      <c r="E2" s="182"/>
      <c r="F2" s="182"/>
      <c r="G2" s="182"/>
      <c r="H2" s="182"/>
      <c r="I2" s="182"/>
    </row>
    <row r="3" spans="1:11" ht="38.25">
      <c r="A3" s="36"/>
      <c r="B3" s="11" t="s">
        <v>43</v>
      </c>
      <c r="C3" s="11" t="s">
        <v>42</v>
      </c>
      <c r="D3" s="11" t="s">
        <v>44</v>
      </c>
      <c r="E3" s="11" t="s">
        <v>42</v>
      </c>
      <c r="F3" s="11" t="s">
        <v>45</v>
      </c>
      <c r="G3" s="11" t="s">
        <v>42</v>
      </c>
      <c r="H3" s="50">
        <v>2013</v>
      </c>
      <c r="I3" s="38" t="s">
        <v>42</v>
      </c>
      <c r="J3" s="32"/>
      <c r="K3" s="51"/>
    </row>
    <row r="4" spans="1:11" ht="25.5">
      <c r="A4" s="39" t="s">
        <v>112</v>
      </c>
      <c r="B4" s="17">
        <v>81326042</v>
      </c>
      <c r="C4" s="52">
        <v>100</v>
      </c>
      <c r="D4" s="17">
        <v>96321157</v>
      </c>
      <c r="E4" s="53">
        <v>100</v>
      </c>
      <c r="F4" s="17">
        <v>118207850</v>
      </c>
      <c r="G4" s="54">
        <v>100</v>
      </c>
      <c r="H4" s="17">
        <v>137601800</v>
      </c>
      <c r="I4" s="55">
        <v>100</v>
      </c>
    </row>
    <row r="5" spans="1:11">
      <c r="A5" s="39" t="s">
        <v>2</v>
      </c>
      <c r="B5" s="20">
        <v>25721937</v>
      </c>
      <c r="C5" s="56">
        <f>B5*100/81326042</f>
        <v>31.628167764515087</v>
      </c>
      <c r="D5" s="20">
        <v>29170798</v>
      </c>
      <c r="E5" s="57">
        <f>D5*100/96321157</f>
        <v>30.284933142985398</v>
      </c>
      <c r="F5" s="20">
        <v>35912802</v>
      </c>
      <c r="G5" s="58">
        <f>F5*100/118207850</f>
        <v>30.381063524968944</v>
      </c>
      <c r="H5" s="20">
        <v>40235142</v>
      </c>
      <c r="I5" s="59">
        <f>H5*100/137601800</f>
        <v>29.240273019684334</v>
      </c>
    </row>
    <row r="6" spans="1:11">
      <c r="A6" s="42" t="s">
        <v>2</v>
      </c>
      <c r="B6" s="20">
        <v>25721937</v>
      </c>
      <c r="C6" s="56">
        <f t="shared" ref="C6:C28" si="0">B6*100/81326042</f>
        <v>31.628167764515087</v>
      </c>
      <c r="D6" s="20">
        <v>29170798</v>
      </c>
      <c r="E6" s="57">
        <f t="shared" ref="E6:E28" si="1">D6*100/96321157</f>
        <v>30.284933142985398</v>
      </c>
      <c r="F6" s="20">
        <v>35912802</v>
      </c>
      <c r="G6" s="58">
        <f t="shared" ref="G6:G28" si="2">F6*100/118207850</f>
        <v>30.381063524968944</v>
      </c>
      <c r="H6" s="20">
        <v>40235142</v>
      </c>
      <c r="I6" s="59">
        <f t="shared" ref="I6:I28" si="3">H6*100/137601800</f>
        <v>29.240273019684334</v>
      </c>
    </row>
    <row r="7" spans="1:11" ht="25.5">
      <c r="A7" s="39" t="s">
        <v>3</v>
      </c>
      <c r="B7" s="20">
        <v>23622927</v>
      </c>
      <c r="C7" s="56">
        <f t="shared" si="0"/>
        <v>29.047186385881169</v>
      </c>
      <c r="D7" s="20">
        <v>32772583</v>
      </c>
      <c r="E7" s="57">
        <f t="shared" si="1"/>
        <v>34.024282951667615</v>
      </c>
      <c r="F7" s="20">
        <v>40589834</v>
      </c>
      <c r="G7" s="58">
        <f t="shared" si="2"/>
        <v>34.337680619349733</v>
      </c>
      <c r="H7" s="20">
        <v>55573078</v>
      </c>
      <c r="I7" s="59">
        <f t="shared" si="3"/>
        <v>40.386883020425607</v>
      </c>
    </row>
    <row r="8" spans="1:11" ht="25.5">
      <c r="A8" s="42" t="s">
        <v>4</v>
      </c>
      <c r="B8" s="20">
        <v>12660689</v>
      </c>
      <c r="C8" s="56">
        <f t="shared" si="0"/>
        <v>15.567816518108677</v>
      </c>
      <c r="D8" s="20">
        <v>9564873</v>
      </c>
      <c r="E8" s="57">
        <f t="shared" si="1"/>
        <v>9.9301890653161493</v>
      </c>
      <c r="F8" s="20">
        <v>13908525</v>
      </c>
      <c r="G8" s="58">
        <f t="shared" si="2"/>
        <v>11.766160200020558</v>
      </c>
      <c r="H8" s="20">
        <v>17348675</v>
      </c>
      <c r="I8" s="59">
        <f t="shared" si="3"/>
        <v>12.607883763148447</v>
      </c>
    </row>
    <row r="9" spans="1:11" ht="25.5">
      <c r="A9" s="42" t="s">
        <v>34</v>
      </c>
      <c r="B9" s="20">
        <v>2693139</v>
      </c>
      <c r="C9" s="56">
        <f t="shared" si="0"/>
        <v>3.3115333462312111</v>
      </c>
      <c r="D9" s="20">
        <v>5525767</v>
      </c>
      <c r="E9" s="57">
        <f t="shared" si="1"/>
        <v>5.7368154329790704</v>
      </c>
      <c r="F9" s="20">
        <v>4550053</v>
      </c>
      <c r="G9" s="58">
        <f t="shared" si="2"/>
        <v>3.8491969864945519</v>
      </c>
      <c r="H9" s="20">
        <v>1085099</v>
      </c>
      <c r="I9" s="59">
        <f t="shared" si="3"/>
        <v>0.78857907382025527</v>
      </c>
    </row>
    <row r="10" spans="1:11" ht="25.5">
      <c r="A10" s="42" t="s">
        <v>6</v>
      </c>
      <c r="B10" s="20">
        <v>867498</v>
      </c>
      <c r="C10" s="56">
        <f t="shared" si="0"/>
        <v>1.0666915279118097</v>
      </c>
      <c r="D10" s="20">
        <v>544041</v>
      </c>
      <c r="E10" s="57">
        <f t="shared" si="1"/>
        <v>0.56481983496107713</v>
      </c>
      <c r="F10" s="20">
        <v>1077269</v>
      </c>
      <c r="G10" s="58">
        <f t="shared" si="2"/>
        <v>0.91133456872788055</v>
      </c>
      <c r="H10" s="20">
        <v>1377015</v>
      </c>
      <c r="I10" s="59">
        <f t="shared" si="3"/>
        <v>1.0007245544753047</v>
      </c>
    </row>
    <row r="11" spans="1:11" ht="25.5">
      <c r="A11" s="43" t="s">
        <v>35</v>
      </c>
      <c r="B11" s="20">
        <v>1859262</v>
      </c>
      <c r="C11" s="56">
        <f t="shared" si="0"/>
        <v>2.2861828195204681</v>
      </c>
      <c r="D11" s="20">
        <v>4554853</v>
      </c>
      <c r="E11" s="57">
        <f t="shared" si="1"/>
        <v>4.7288188201476853</v>
      </c>
      <c r="F11" s="20">
        <v>4061241</v>
      </c>
      <c r="G11" s="58">
        <f t="shared" si="2"/>
        <v>3.4356779181754851</v>
      </c>
      <c r="H11" s="20">
        <v>16528891</v>
      </c>
      <c r="I11" s="59">
        <f t="shared" si="3"/>
        <v>12.012118300778042</v>
      </c>
    </row>
    <row r="12" spans="1:11" ht="38.25">
      <c r="A12" s="43" t="s">
        <v>8</v>
      </c>
      <c r="B12" s="20">
        <v>3400197</v>
      </c>
      <c r="C12" s="56">
        <f t="shared" si="0"/>
        <v>4.1809448933958944</v>
      </c>
      <c r="D12" s="20">
        <v>1026833</v>
      </c>
      <c r="E12" s="57">
        <f t="shared" si="1"/>
        <v>1.0660513556746416</v>
      </c>
      <c r="F12" s="20">
        <v>2075627</v>
      </c>
      <c r="G12" s="58">
        <f t="shared" si="2"/>
        <v>1.755912995625925</v>
      </c>
      <c r="H12" s="20">
        <v>4104008</v>
      </c>
      <c r="I12" s="59">
        <f t="shared" si="3"/>
        <v>2.9825249379005219</v>
      </c>
    </row>
    <row r="13" spans="1:11" ht="25.5">
      <c r="A13" s="42" t="s">
        <v>36</v>
      </c>
      <c r="B13" s="20">
        <v>611103</v>
      </c>
      <c r="C13" s="56">
        <f t="shared" si="0"/>
        <v>0.75142351081096503</v>
      </c>
      <c r="D13" s="20">
        <v>1394888</v>
      </c>
      <c r="E13" s="57">
        <f t="shared" si="1"/>
        <v>1.4481636677184018</v>
      </c>
      <c r="F13" s="20">
        <v>1258584</v>
      </c>
      <c r="G13" s="58">
        <f t="shared" si="2"/>
        <v>1.0647211669952545</v>
      </c>
      <c r="H13" s="20">
        <v>1621777</v>
      </c>
      <c r="I13" s="59">
        <f t="shared" si="3"/>
        <v>1.1786015880606213</v>
      </c>
    </row>
    <row r="14" spans="1:11" ht="38.25">
      <c r="A14" s="42" t="s">
        <v>37</v>
      </c>
      <c r="B14" s="20">
        <v>1531039</v>
      </c>
      <c r="C14" s="56">
        <f t="shared" si="0"/>
        <v>1.8825937699021429</v>
      </c>
      <c r="D14" s="20">
        <v>10161</v>
      </c>
      <c r="E14" s="57">
        <f t="shared" si="1"/>
        <v>1.0549084247399561E-2</v>
      </c>
      <c r="F14" s="20">
        <v>13658535</v>
      </c>
      <c r="G14" s="58">
        <f t="shared" si="2"/>
        <v>11.554676783310077</v>
      </c>
      <c r="H14" s="20">
        <v>13507613</v>
      </c>
      <c r="I14" s="59">
        <f t="shared" si="3"/>
        <v>9.8164508022424126</v>
      </c>
    </row>
    <row r="15" spans="1:11">
      <c r="A15" s="39" t="s">
        <v>11</v>
      </c>
      <c r="B15" s="20">
        <v>31981178</v>
      </c>
      <c r="C15" s="56">
        <f t="shared" si="0"/>
        <v>39.324645849603748</v>
      </c>
      <c r="D15" s="20">
        <v>34377776</v>
      </c>
      <c r="E15" s="57">
        <f t="shared" si="1"/>
        <v>35.690783905346983</v>
      </c>
      <c r="F15" s="20">
        <v>41705214</v>
      </c>
      <c r="G15" s="58">
        <f t="shared" si="2"/>
        <v>35.28125585568133</v>
      </c>
      <c r="H15" s="20">
        <v>41793580</v>
      </c>
      <c r="I15" s="59">
        <f t="shared" si="3"/>
        <v>30.372843959890059</v>
      </c>
    </row>
    <row r="16" spans="1:11">
      <c r="A16" s="42" t="s">
        <v>12</v>
      </c>
      <c r="B16" s="20">
        <v>60090</v>
      </c>
      <c r="C16" s="56">
        <f t="shared" si="0"/>
        <v>7.3887771397998195E-2</v>
      </c>
      <c r="D16" s="20">
        <v>207835</v>
      </c>
      <c r="E16" s="57">
        <f t="shared" si="1"/>
        <v>0.21577294799313923</v>
      </c>
      <c r="F16" s="20">
        <v>62127</v>
      </c>
      <c r="G16" s="58">
        <f t="shared" si="2"/>
        <v>5.255742321681682E-2</v>
      </c>
      <c r="H16" s="20">
        <v>79489</v>
      </c>
      <c r="I16" s="59">
        <f t="shared" si="3"/>
        <v>5.7767412926284394E-2</v>
      </c>
    </row>
    <row r="17" spans="1:9">
      <c r="A17" s="42" t="s">
        <v>33</v>
      </c>
      <c r="B17" s="20">
        <v>873436</v>
      </c>
      <c r="C17" s="56">
        <f t="shared" si="0"/>
        <v>1.0739930021431512</v>
      </c>
      <c r="D17" s="20">
        <v>1130536</v>
      </c>
      <c r="E17" s="57">
        <f t="shared" si="1"/>
        <v>1.1737151371634791</v>
      </c>
      <c r="F17" s="20">
        <v>1137833</v>
      </c>
      <c r="G17" s="58">
        <f t="shared" si="2"/>
        <v>0.96256974473353507</v>
      </c>
      <c r="H17" s="20">
        <v>1071847</v>
      </c>
      <c r="I17" s="59">
        <f t="shared" si="3"/>
        <v>0.77894838584960369</v>
      </c>
    </row>
    <row r="18" spans="1:9">
      <c r="A18" s="42" t="s">
        <v>13</v>
      </c>
      <c r="B18" s="20">
        <v>111069</v>
      </c>
      <c r="C18" s="56">
        <f t="shared" si="0"/>
        <v>0.13657248928947016</v>
      </c>
      <c r="D18" s="20">
        <v>108912</v>
      </c>
      <c r="E18" s="57">
        <f t="shared" si="1"/>
        <v>0.11307173147847466</v>
      </c>
      <c r="F18" s="20">
        <v>475638</v>
      </c>
      <c r="G18" s="58">
        <f t="shared" si="2"/>
        <v>0.4023742924010546</v>
      </c>
      <c r="H18" s="20">
        <v>607942</v>
      </c>
      <c r="I18" s="59">
        <f t="shared" si="3"/>
        <v>0.44181253442905544</v>
      </c>
    </row>
    <row r="19" spans="1:9">
      <c r="A19" s="44" t="s">
        <v>14</v>
      </c>
      <c r="B19" s="20">
        <v>5427770</v>
      </c>
      <c r="C19" s="56">
        <f t="shared" si="0"/>
        <v>6.6740860203180672</v>
      </c>
      <c r="D19" s="20">
        <v>6534505</v>
      </c>
      <c r="E19" s="57">
        <f t="shared" si="1"/>
        <v>6.7840806771039928</v>
      </c>
      <c r="F19" s="20">
        <v>6445009</v>
      </c>
      <c r="G19" s="58">
        <f t="shared" si="2"/>
        <v>5.4522681869266716</v>
      </c>
      <c r="H19" s="20">
        <v>7473795</v>
      </c>
      <c r="I19" s="59">
        <f t="shared" si="3"/>
        <v>5.4314660127992509</v>
      </c>
    </row>
    <row r="20" spans="1:9" ht="25.5">
      <c r="A20" s="42" t="s">
        <v>15</v>
      </c>
      <c r="B20" s="20">
        <v>4632417</v>
      </c>
      <c r="C20" s="56">
        <f t="shared" si="0"/>
        <v>5.6961053139657283</v>
      </c>
      <c r="D20" s="20">
        <v>6546616</v>
      </c>
      <c r="E20" s="57">
        <f t="shared" si="1"/>
        <v>6.7966542386944129</v>
      </c>
      <c r="F20" s="20">
        <v>9342637</v>
      </c>
      <c r="G20" s="58">
        <f t="shared" si="2"/>
        <v>7.9035673180757451</v>
      </c>
      <c r="H20" s="20">
        <v>12636756</v>
      </c>
      <c r="I20" s="59">
        <f t="shared" si="3"/>
        <v>9.1835688195939298</v>
      </c>
    </row>
    <row r="21" spans="1:9">
      <c r="A21" s="42" t="s">
        <v>16</v>
      </c>
      <c r="B21" s="20">
        <v>3741800</v>
      </c>
      <c r="C21" s="56">
        <f t="shared" si="0"/>
        <v>4.6009862375941033</v>
      </c>
      <c r="D21" s="20">
        <v>4499447</v>
      </c>
      <c r="E21" s="57">
        <f t="shared" si="1"/>
        <v>4.6712966705746695</v>
      </c>
      <c r="F21" s="20">
        <v>4783963</v>
      </c>
      <c r="G21" s="58">
        <f t="shared" si="2"/>
        <v>4.047077245715915</v>
      </c>
      <c r="H21" s="20">
        <v>4438418</v>
      </c>
      <c r="I21" s="59">
        <f t="shared" si="3"/>
        <v>3.2255522820195668</v>
      </c>
    </row>
    <row r="22" spans="1:9">
      <c r="A22" s="44" t="s">
        <v>17</v>
      </c>
      <c r="B22" s="20">
        <v>2432961</v>
      </c>
      <c r="C22" s="56">
        <f t="shared" si="0"/>
        <v>2.9916136826134978</v>
      </c>
      <c r="D22" s="20">
        <v>2457188</v>
      </c>
      <c r="E22" s="57">
        <f t="shared" si="1"/>
        <v>2.5510366325853</v>
      </c>
      <c r="F22" s="20">
        <v>2174440</v>
      </c>
      <c r="G22" s="58">
        <f t="shared" si="2"/>
        <v>1.8395055827510609</v>
      </c>
      <c r="H22" s="20">
        <v>2326515</v>
      </c>
      <c r="I22" s="59">
        <f t="shared" si="3"/>
        <v>1.690759132511348</v>
      </c>
    </row>
    <row r="23" spans="1:9">
      <c r="A23" s="42" t="s">
        <v>18</v>
      </c>
      <c r="B23" s="20">
        <v>809668</v>
      </c>
      <c r="C23" s="56">
        <f t="shared" si="0"/>
        <v>0.99558269416332834</v>
      </c>
      <c r="D23" s="20">
        <v>551643</v>
      </c>
      <c r="E23" s="57">
        <f t="shared" si="1"/>
        <v>0.57271218201832852</v>
      </c>
      <c r="F23" s="20">
        <v>684356</v>
      </c>
      <c r="G23" s="58">
        <f t="shared" si="2"/>
        <v>0.57894293822279996</v>
      </c>
      <c r="H23" s="20">
        <v>720709</v>
      </c>
      <c r="I23" s="59">
        <f t="shared" si="3"/>
        <v>0.52376422401451139</v>
      </c>
    </row>
    <row r="24" spans="1:9">
      <c r="A24" s="42" t="s">
        <v>19</v>
      </c>
      <c r="B24" s="20">
        <v>1390092</v>
      </c>
      <c r="C24" s="56">
        <f t="shared" si="0"/>
        <v>1.7092827411913147</v>
      </c>
      <c r="D24" s="20">
        <v>1318497</v>
      </c>
      <c r="E24" s="57">
        <f t="shared" si="1"/>
        <v>1.3688550273539593</v>
      </c>
      <c r="F24" s="20">
        <v>1558863</v>
      </c>
      <c r="G24" s="58">
        <f t="shared" si="2"/>
        <v>1.3187474435919442</v>
      </c>
      <c r="H24" s="20">
        <v>1701958</v>
      </c>
      <c r="I24" s="59">
        <f t="shared" si="3"/>
        <v>1.2368719013850109</v>
      </c>
    </row>
    <row r="25" spans="1:9">
      <c r="A25" s="42" t="s">
        <v>20</v>
      </c>
      <c r="B25" s="20">
        <v>1311538</v>
      </c>
      <c r="C25" s="56">
        <f t="shared" si="0"/>
        <v>1.6126912951204486</v>
      </c>
      <c r="D25" s="20">
        <v>1302787</v>
      </c>
      <c r="E25" s="57">
        <f t="shared" si="1"/>
        <v>1.3525450073237804</v>
      </c>
      <c r="F25" s="20">
        <v>1456448</v>
      </c>
      <c r="G25" s="58">
        <f t="shared" si="2"/>
        <v>1.2321076815118455</v>
      </c>
      <c r="H25" s="20">
        <v>1081215</v>
      </c>
      <c r="I25" s="59">
        <f t="shared" si="3"/>
        <v>0.78575643632568759</v>
      </c>
    </row>
    <row r="26" spans="1:9">
      <c r="A26" s="42" t="s">
        <v>21</v>
      </c>
      <c r="B26" s="20">
        <v>671679</v>
      </c>
      <c r="C26" s="56">
        <f t="shared" si="0"/>
        <v>0.82590887676545233</v>
      </c>
      <c r="D26" s="20">
        <v>1252834</v>
      </c>
      <c r="E26" s="57">
        <f t="shared" si="1"/>
        <v>1.300684126956656</v>
      </c>
      <c r="F26" s="20">
        <v>1664891</v>
      </c>
      <c r="G26" s="58">
        <f t="shared" si="2"/>
        <v>1.4084436862695666</v>
      </c>
      <c r="H26" s="20">
        <v>1123413</v>
      </c>
      <c r="I26" s="59">
        <f t="shared" si="3"/>
        <v>0.81642318632459754</v>
      </c>
    </row>
    <row r="27" spans="1:9" ht="25.5">
      <c r="A27" s="42" t="s">
        <v>22</v>
      </c>
      <c r="B27" s="20">
        <v>1548757</v>
      </c>
      <c r="C27" s="56">
        <f t="shared" si="0"/>
        <v>1.9043801492269843</v>
      </c>
      <c r="D27" s="20">
        <v>1738309</v>
      </c>
      <c r="E27" s="57">
        <f t="shared" si="1"/>
        <v>1.8047011208555146</v>
      </c>
      <c r="F27" s="20">
        <v>1860726</v>
      </c>
      <c r="G27" s="58">
        <f t="shared" si="2"/>
        <v>1.5741137327174126</v>
      </c>
      <c r="H27" s="20">
        <v>1859061</v>
      </c>
      <c r="I27" s="59">
        <f t="shared" si="3"/>
        <v>1.3510440997138118</v>
      </c>
    </row>
    <row r="28" spans="1:9" ht="25.5">
      <c r="A28" s="45" t="s">
        <v>23</v>
      </c>
      <c r="B28" s="27">
        <v>8969901</v>
      </c>
      <c r="C28" s="60">
        <f t="shared" si="0"/>
        <v>11.029555575814202</v>
      </c>
      <c r="D28" s="27">
        <v>6728667</v>
      </c>
      <c r="E28" s="29">
        <f t="shared" si="1"/>
        <v>6.9856584052452773</v>
      </c>
      <c r="F28" s="27">
        <v>10058283</v>
      </c>
      <c r="G28" s="61">
        <f t="shared" si="2"/>
        <v>8.5089805795469591</v>
      </c>
      <c r="H28" s="27">
        <v>6672462</v>
      </c>
      <c r="I28" s="62">
        <f t="shared" si="3"/>
        <v>4.8491095319974011</v>
      </c>
    </row>
    <row r="29" spans="1:9">
      <c r="A29" s="47"/>
      <c r="B29" s="48"/>
      <c r="C29" s="21"/>
      <c r="D29" s="48"/>
      <c r="E29" s="21"/>
      <c r="F29" s="48"/>
      <c r="G29" s="21"/>
    </row>
    <row r="30" spans="1:9">
      <c r="A30" s="181"/>
      <c r="B30" s="181"/>
      <c r="C30" s="181"/>
      <c r="D30" s="181"/>
      <c r="E30" s="181"/>
      <c r="F30" s="181"/>
      <c r="G30" s="181"/>
    </row>
  </sheetData>
  <mergeCells count="3">
    <mergeCell ref="A30:G30"/>
    <mergeCell ref="A2:I2"/>
    <mergeCell ref="A1:I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zoomScaleNormal="100" workbookViewId="0">
      <selection activeCell="A4" sqref="A4"/>
    </sheetView>
  </sheetViews>
  <sheetFormatPr defaultRowHeight="12.75"/>
  <cols>
    <col min="1" max="1" width="46" style="1" customWidth="1"/>
    <col min="2" max="2" width="15.7109375" style="1" customWidth="1"/>
    <col min="3" max="3" width="13.5703125" style="1" customWidth="1"/>
    <col min="4" max="16384" width="9.140625" style="1"/>
  </cols>
  <sheetData>
    <row r="1" spans="1:9">
      <c r="A1" s="183" t="s">
        <v>115</v>
      </c>
      <c r="B1" s="183"/>
      <c r="C1" s="183"/>
      <c r="D1" s="63"/>
      <c r="E1" s="63"/>
      <c r="F1" s="63"/>
      <c r="G1" s="63"/>
      <c r="H1" s="63"/>
      <c r="I1" s="63"/>
    </row>
    <row r="2" spans="1:9">
      <c r="A2" s="182"/>
      <c r="B2" s="182"/>
      <c r="C2" s="182"/>
      <c r="D2" s="2"/>
    </row>
    <row r="3" spans="1:9" ht="38.25">
      <c r="A3" s="36"/>
      <c r="B3" s="11" t="s">
        <v>80</v>
      </c>
      <c r="C3" s="38" t="s">
        <v>42</v>
      </c>
    </row>
    <row r="4" spans="1:9" ht="25.5">
      <c r="A4" s="39" t="s">
        <v>112</v>
      </c>
      <c r="B4" s="17">
        <v>145062729</v>
      </c>
      <c r="C4" s="64">
        <v>100</v>
      </c>
    </row>
    <row r="5" spans="1:9">
      <c r="A5" s="44" t="s">
        <v>48</v>
      </c>
      <c r="B5" s="65"/>
      <c r="C5" s="66"/>
    </row>
    <row r="6" spans="1:9">
      <c r="A6" s="42" t="s">
        <v>49</v>
      </c>
      <c r="B6" s="65">
        <v>38709</v>
      </c>
      <c r="C6" s="66">
        <f>B6*100/145062729</f>
        <v>2.6684318064911079E-2</v>
      </c>
    </row>
    <row r="7" spans="1:9">
      <c r="A7" s="42" t="s">
        <v>50</v>
      </c>
      <c r="B7" s="65">
        <v>8165324</v>
      </c>
      <c r="C7" s="66">
        <f t="shared" ref="C7:C35" si="0">B7*100/145062729</f>
        <v>5.628822824641607</v>
      </c>
    </row>
    <row r="8" spans="1:9">
      <c r="A8" s="42" t="s">
        <v>51</v>
      </c>
      <c r="B8" s="65">
        <v>34660761</v>
      </c>
      <c r="C8" s="66">
        <f t="shared" si="0"/>
        <v>23.893636386779956</v>
      </c>
    </row>
    <row r="9" spans="1:9">
      <c r="A9" s="42" t="s">
        <v>52</v>
      </c>
      <c r="B9" s="65">
        <v>18749739</v>
      </c>
      <c r="C9" s="66">
        <f t="shared" si="0"/>
        <v>12.925262835776376</v>
      </c>
    </row>
    <row r="10" spans="1:9">
      <c r="A10" s="42" t="s">
        <v>53</v>
      </c>
      <c r="B10" s="65">
        <v>614814</v>
      </c>
      <c r="C10" s="66">
        <f t="shared" si="0"/>
        <v>0.42382630206825905</v>
      </c>
    </row>
    <row r="11" spans="1:9">
      <c r="A11" s="42" t="s">
        <v>54</v>
      </c>
      <c r="B11" s="65">
        <v>2756241</v>
      </c>
      <c r="C11" s="66">
        <f t="shared" si="0"/>
        <v>1.9000338812045925</v>
      </c>
    </row>
    <row r="12" spans="1:9" ht="25.5">
      <c r="A12" s="42" t="s">
        <v>56</v>
      </c>
      <c r="B12" s="65">
        <v>5783841</v>
      </c>
      <c r="C12" s="66">
        <f t="shared" si="0"/>
        <v>3.9871309742146104</v>
      </c>
    </row>
    <row r="13" spans="1:9" ht="25.5">
      <c r="A13" s="42" t="s">
        <v>57</v>
      </c>
      <c r="B13" s="65">
        <v>7997552</v>
      </c>
      <c r="C13" s="66">
        <f t="shared" si="0"/>
        <v>5.5131680309144055</v>
      </c>
    </row>
    <row r="14" spans="1:9" ht="38.25">
      <c r="A14" s="42" t="s">
        <v>58</v>
      </c>
      <c r="B14" s="65">
        <v>12115012</v>
      </c>
      <c r="C14" s="66">
        <f t="shared" si="0"/>
        <v>8.3515676862800508</v>
      </c>
    </row>
    <row r="15" spans="1:9" ht="25.5">
      <c r="A15" s="42" t="s">
        <v>59</v>
      </c>
      <c r="B15" s="67">
        <v>7283456</v>
      </c>
      <c r="C15" s="66">
        <f t="shared" si="0"/>
        <v>5.0209009924251458</v>
      </c>
    </row>
    <row r="16" spans="1:9">
      <c r="A16" s="42" t="s">
        <v>60</v>
      </c>
      <c r="B16" s="67">
        <v>2122315</v>
      </c>
      <c r="C16" s="66">
        <f t="shared" si="0"/>
        <v>1.4630325891635474</v>
      </c>
    </row>
    <row r="17" spans="1:3">
      <c r="A17" s="42" t="s">
        <v>61</v>
      </c>
      <c r="B17" s="67">
        <v>1903781</v>
      </c>
      <c r="C17" s="66">
        <f t="shared" si="0"/>
        <v>1.3123846580881571</v>
      </c>
    </row>
    <row r="18" spans="1:3" ht="25.5">
      <c r="A18" s="42" t="s">
        <v>63</v>
      </c>
      <c r="B18" s="67">
        <v>56414</v>
      </c>
      <c r="C18" s="66">
        <f t="shared" si="0"/>
        <v>3.8889382813141478E-2</v>
      </c>
    </row>
    <row r="19" spans="1:3">
      <c r="A19" s="42" t="s">
        <v>64</v>
      </c>
      <c r="B19" s="67">
        <v>37140</v>
      </c>
      <c r="C19" s="66">
        <f t="shared" si="0"/>
        <v>2.5602717014926696E-2</v>
      </c>
    </row>
    <row r="20" spans="1:3" ht="25.5">
      <c r="A20" s="42" t="s">
        <v>65</v>
      </c>
      <c r="B20" s="67">
        <v>4155639</v>
      </c>
      <c r="C20" s="66">
        <f t="shared" si="0"/>
        <v>2.8647186142485985</v>
      </c>
    </row>
    <row r="21" spans="1:3">
      <c r="A21" s="42" t="s">
        <v>66</v>
      </c>
      <c r="B21" s="67">
        <v>132090</v>
      </c>
      <c r="C21" s="66">
        <f t="shared" si="0"/>
        <v>9.105715914113266E-2</v>
      </c>
    </row>
    <row r="22" spans="1:3">
      <c r="A22" s="44" t="s">
        <v>67</v>
      </c>
      <c r="B22" s="67">
        <v>1522911</v>
      </c>
      <c r="C22" s="66">
        <f t="shared" si="0"/>
        <v>1.0498292776499469</v>
      </c>
    </row>
    <row r="23" spans="1:3">
      <c r="A23" s="42" t="s">
        <v>68</v>
      </c>
      <c r="B23" s="67">
        <v>12917</v>
      </c>
      <c r="C23" s="66">
        <f t="shared" si="0"/>
        <v>8.9044236855629535E-3</v>
      </c>
    </row>
    <row r="24" spans="1:3">
      <c r="A24" s="42" t="s">
        <v>69</v>
      </c>
      <c r="B24" s="67">
        <v>91</v>
      </c>
      <c r="C24" s="66">
        <f t="shared" si="0"/>
        <v>6.2731482185200032E-5</v>
      </c>
    </row>
    <row r="25" spans="1:3">
      <c r="A25" s="42" t="s">
        <v>70</v>
      </c>
      <c r="B25" s="67">
        <v>352604</v>
      </c>
      <c r="C25" s="66">
        <f t="shared" si="0"/>
        <v>0.24307001697176123</v>
      </c>
    </row>
    <row r="26" spans="1:3">
      <c r="A26" s="42" t="s">
        <v>71</v>
      </c>
      <c r="B26" s="67">
        <v>8951130</v>
      </c>
      <c r="C26" s="66">
        <f t="shared" si="0"/>
        <v>6.1705236498066984</v>
      </c>
    </row>
    <row r="27" spans="1:3" ht="25.5">
      <c r="A27" s="42" t="s">
        <v>72</v>
      </c>
      <c r="B27" s="67">
        <v>12670187</v>
      </c>
      <c r="C27" s="66">
        <f t="shared" si="0"/>
        <v>8.7342814293808022</v>
      </c>
    </row>
    <row r="28" spans="1:3">
      <c r="A28" s="42" t="s">
        <v>73</v>
      </c>
      <c r="B28" s="67">
        <v>2138872</v>
      </c>
      <c r="C28" s="66">
        <f t="shared" si="0"/>
        <v>1.4744462721365184</v>
      </c>
    </row>
    <row r="29" spans="1:3">
      <c r="A29" s="42" t="s">
        <v>74</v>
      </c>
      <c r="B29" s="67">
        <v>5368805</v>
      </c>
      <c r="C29" s="66">
        <f t="shared" si="0"/>
        <v>3.7010230243221192</v>
      </c>
    </row>
    <row r="30" spans="1:3">
      <c r="A30" s="42" t="s">
        <v>75</v>
      </c>
      <c r="B30" s="68">
        <v>769469</v>
      </c>
      <c r="C30" s="66">
        <f t="shared" si="0"/>
        <v>0.53043880072048</v>
      </c>
    </row>
    <row r="31" spans="1:3">
      <c r="A31" s="42" t="s">
        <v>76</v>
      </c>
      <c r="B31" s="67">
        <v>1889546</v>
      </c>
      <c r="C31" s="66">
        <f t="shared" si="0"/>
        <v>1.3025716619463295</v>
      </c>
    </row>
    <row r="32" spans="1:3">
      <c r="A32" s="44" t="s">
        <v>77</v>
      </c>
      <c r="B32" s="67">
        <v>1747426</v>
      </c>
      <c r="C32" s="66">
        <f t="shared" si="0"/>
        <v>1.204600252625883</v>
      </c>
    </row>
    <row r="33" spans="1:3">
      <c r="A33" s="42" t="s">
        <v>78</v>
      </c>
      <c r="B33" s="67">
        <v>779665</v>
      </c>
      <c r="C33" s="66">
        <f t="shared" si="0"/>
        <v>0.53746748415301082</v>
      </c>
    </row>
    <row r="34" spans="1:3">
      <c r="A34" s="42" t="s">
        <v>19</v>
      </c>
      <c r="B34" s="67">
        <v>1097715</v>
      </c>
      <c r="C34" s="66">
        <f t="shared" si="0"/>
        <v>0.75671746117502037</v>
      </c>
    </row>
    <row r="35" spans="1:3">
      <c r="A35" s="45" t="s">
        <v>79</v>
      </c>
      <c r="B35" s="69">
        <v>1188563</v>
      </c>
      <c r="C35" s="60">
        <f t="shared" si="0"/>
        <v>0.81934416110426267</v>
      </c>
    </row>
  </sheetData>
  <mergeCells count="2">
    <mergeCell ref="A2:C2"/>
    <mergeCell ref="A1:C1"/>
  </mergeCells>
  <phoneticPr fontId="0" type="noConversion"/>
  <pageMargins left="0.35433070866141736" right="0.35433070866141736" top="0.59055118110236227" bottom="0.59055118110236227" header="0.51181102362204722" footer="0.51181102362204722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D3" sqref="D3"/>
    </sheetView>
  </sheetViews>
  <sheetFormatPr defaultRowHeight="12.75"/>
  <cols>
    <col min="1" max="1" width="47.85546875" style="1" customWidth="1"/>
    <col min="2" max="2" width="15" style="1" customWidth="1"/>
    <col min="3" max="3" width="12.7109375" style="1" customWidth="1"/>
    <col min="4" max="16384" width="9.140625" style="1"/>
  </cols>
  <sheetData>
    <row r="1" spans="1:3">
      <c r="A1" s="183" t="s">
        <v>115</v>
      </c>
      <c r="B1" s="183"/>
      <c r="C1" s="183"/>
    </row>
    <row r="2" spans="1:3">
      <c r="A2" s="182"/>
      <c r="B2" s="182"/>
      <c r="C2" s="182"/>
    </row>
    <row r="3" spans="1:3" ht="38.25">
      <c r="A3" s="36"/>
      <c r="B3" s="38" t="s">
        <v>81</v>
      </c>
      <c r="C3" s="38" t="s">
        <v>42</v>
      </c>
    </row>
    <row r="4" spans="1:3">
      <c r="A4" s="70" t="s">
        <v>113</v>
      </c>
      <c r="B4" s="71">
        <v>158365183</v>
      </c>
      <c r="C4" s="72">
        <v>100</v>
      </c>
    </row>
    <row r="5" spans="1:3">
      <c r="A5" s="1" t="s">
        <v>48</v>
      </c>
      <c r="B5" s="73"/>
      <c r="C5" s="6"/>
    </row>
    <row r="6" spans="1:3">
      <c r="A6" s="1" t="s">
        <v>49</v>
      </c>
      <c r="B6" s="67">
        <v>58409</v>
      </c>
      <c r="C6" s="6">
        <f>B6*100/158365183</f>
        <v>3.6882475613342361E-2</v>
      </c>
    </row>
    <row r="7" spans="1:3">
      <c r="A7" s="1" t="s">
        <v>50</v>
      </c>
      <c r="B7" s="67">
        <v>17242001</v>
      </c>
      <c r="C7" s="6">
        <f t="shared" ref="C7:C39" si="0">B7*100/158365183</f>
        <v>10.887494759501525</v>
      </c>
    </row>
    <row r="8" spans="1:3" ht="25.5">
      <c r="A8" s="74" t="s">
        <v>85</v>
      </c>
      <c r="B8" s="67">
        <v>22957627</v>
      </c>
      <c r="C8" s="6">
        <f t="shared" si="0"/>
        <v>14.496637812113033</v>
      </c>
    </row>
    <row r="9" spans="1:3" ht="25.5">
      <c r="A9" s="74" t="s">
        <v>86</v>
      </c>
      <c r="B9" s="67">
        <v>87000</v>
      </c>
      <c r="C9" s="6">
        <f t="shared" si="0"/>
        <v>5.4936317662702412E-2</v>
      </c>
    </row>
    <row r="10" spans="1:3">
      <c r="A10" s="1" t="s">
        <v>52</v>
      </c>
      <c r="B10" s="67">
        <v>14884321</v>
      </c>
      <c r="C10" s="6">
        <f t="shared" si="0"/>
        <v>9.398733179880832</v>
      </c>
    </row>
    <row r="11" spans="1:3">
      <c r="A11" s="1" t="s">
        <v>53</v>
      </c>
      <c r="B11" s="67">
        <v>1327083</v>
      </c>
      <c r="C11" s="6">
        <f t="shared" si="0"/>
        <v>0.83798911784795527</v>
      </c>
    </row>
    <row r="12" spans="1:3">
      <c r="A12" s="1" t="s">
        <v>54</v>
      </c>
      <c r="B12" s="67">
        <v>1814130</v>
      </c>
      <c r="C12" s="6">
        <f t="shared" si="0"/>
        <v>1.1455358846142336</v>
      </c>
    </row>
    <row r="13" spans="1:3" ht="25.5">
      <c r="A13" s="74" t="s">
        <v>87</v>
      </c>
      <c r="B13" s="67">
        <v>951875</v>
      </c>
      <c r="C13" s="6">
        <f t="shared" si="0"/>
        <v>0.60106330316304435</v>
      </c>
    </row>
    <row r="14" spans="1:3" ht="25.5">
      <c r="A14" s="74" t="s">
        <v>88</v>
      </c>
      <c r="B14" s="67">
        <v>1790985</v>
      </c>
      <c r="C14" s="6">
        <f t="shared" si="0"/>
        <v>1.1309209297601734</v>
      </c>
    </row>
    <row r="15" spans="1:3" ht="25.5">
      <c r="A15" s="74" t="s">
        <v>57</v>
      </c>
      <c r="B15" s="67">
        <v>1496694</v>
      </c>
      <c r="C15" s="6">
        <f t="shared" si="0"/>
        <v>0.94509031066506577</v>
      </c>
    </row>
    <row r="16" spans="1:3" ht="25.5">
      <c r="A16" s="74" t="s">
        <v>89</v>
      </c>
      <c r="B16" s="67">
        <v>17847072</v>
      </c>
      <c r="C16" s="6">
        <f t="shared" si="0"/>
        <v>11.26956800851864</v>
      </c>
    </row>
    <row r="17" spans="1:3">
      <c r="A17" s="1" t="s">
        <v>60</v>
      </c>
      <c r="B17" s="67">
        <v>3248236</v>
      </c>
      <c r="C17" s="6">
        <f t="shared" si="0"/>
        <v>2.0511048820623659</v>
      </c>
    </row>
    <row r="18" spans="1:3" ht="25.5">
      <c r="A18" s="74" t="s">
        <v>90</v>
      </c>
      <c r="B18" s="67">
        <v>31168907</v>
      </c>
      <c r="C18" s="6">
        <f t="shared" si="0"/>
        <v>19.681666392542862</v>
      </c>
    </row>
    <row r="19" spans="1:3">
      <c r="A19" s="1" t="s">
        <v>82</v>
      </c>
      <c r="B19" s="67">
        <v>169068</v>
      </c>
      <c r="C19" s="6">
        <f t="shared" si="0"/>
        <v>0.10675831442066404</v>
      </c>
    </row>
    <row r="20" spans="1:3">
      <c r="A20" s="1" t="s">
        <v>67</v>
      </c>
      <c r="B20" s="67">
        <v>926160</v>
      </c>
      <c r="C20" s="6">
        <f t="shared" si="0"/>
        <v>0.58482551685618933</v>
      </c>
    </row>
    <row r="21" spans="1:3">
      <c r="A21" s="1" t="s">
        <v>68</v>
      </c>
      <c r="B21" s="67">
        <v>30361</v>
      </c>
      <c r="C21" s="6">
        <f t="shared" si="0"/>
        <v>1.9171511960428829E-2</v>
      </c>
    </row>
    <row r="22" spans="1:3">
      <c r="A22" s="1" t="s">
        <v>69</v>
      </c>
      <c r="B22" s="67">
        <v>98227</v>
      </c>
      <c r="C22" s="6">
        <f t="shared" si="0"/>
        <v>6.2025628448899653E-2</v>
      </c>
    </row>
    <row r="23" spans="1:3">
      <c r="A23" s="1" t="s">
        <v>70</v>
      </c>
      <c r="B23" s="67">
        <v>214340</v>
      </c>
      <c r="C23" s="6">
        <f t="shared" si="0"/>
        <v>0.13534540606693835</v>
      </c>
    </row>
    <row r="24" spans="1:3" ht="38.25">
      <c r="A24" s="74" t="s">
        <v>83</v>
      </c>
      <c r="B24" s="67">
        <v>2271453</v>
      </c>
      <c r="C24" s="6">
        <f t="shared" si="0"/>
        <v>1.4343133742976826</v>
      </c>
    </row>
    <row r="25" spans="1:3">
      <c r="A25" s="1" t="s">
        <v>84</v>
      </c>
      <c r="B25" s="67">
        <v>6458430</v>
      </c>
      <c r="C25" s="6">
        <f t="shared" si="0"/>
        <v>4.078188069911806</v>
      </c>
    </row>
    <row r="26" spans="1:3" ht="25.5">
      <c r="A26" s="74" t="s">
        <v>91</v>
      </c>
      <c r="B26" s="67">
        <v>7612131</v>
      </c>
      <c r="C26" s="6">
        <f t="shared" si="0"/>
        <v>4.8066947897253405</v>
      </c>
    </row>
    <row r="27" spans="1:3">
      <c r="A27" s="1" t="s">
        <v>73</v>
      </c>
      <c r="B27" s="67">
        <v>799247</v>
      </c>
      <c r="C27" s="6">
        <f t="shared" si="0"/>
        <v>0.50468605842484959</v>
      </c>
    </row>
    <row r="28" spans="1:3">
      <c r="A28" s="1" t="s">
        <v>74</v>
      </c>
      <c r="B28" s="67">
        <v>5002213</v>
      </c>
      <c r="C28" s="6">
        <f t="shared" si="0"/>
        <v>3.1586570389022945</v>
      </c>
    </row>
    <row r="29" spans="1:3">
      <c r="A29" s="1" t="s">
        <v>75</v>
      </c>
      <c r="B29" s="67">
        <v>552160</v>
      </c>
      <c r="C29" s="6">
        <f t="shared" si="0"/>
        <v>0.34866249609928462</v>
      </c>
    </row>
    <row r="30" spans="1:3">
      <c r="A30" s="1" t="s">
        <v>77</v>
      </c>
      <c r="B30" s="67">
        <v>841758</v>
      </c>
      <c r="C30" s="6">
        <f t="shared" si="0"/>
        <v>0.53152971130024207</v>
      </c>
    </row>
    <row r="31" spans="1:3">
      <c r="A31" s="1" t="s">
        <v>78</v>
      </c>
      <c r="B31" s="67">
        <v>161516</v>
      </c>
      <c r="C31" s="6">
        <f t="shared" si="0"/>
        <v>0.10198958946677061</v>
      </c>
    </row>
    <row r="32" spans="1:3">
      <c r="A32" s="1" t="s">
        <v>19</v>
      </c>
      <c r="B32" s="67">
        <v>331915</v>
      </c>
      <c r="C32" s="6">
        <f t="shared" si="0"/>
        <v>0.2095883664024813</v>
      </c>
    </row>
    <row r="33" spans="1:7">
      <c r="A33" s="1" t="s">
        <v>79</v>
      </c>
      <c r="B33" s="67">
        <v>644144</v>
      </c>
      <c r="C33" s="6">
        <f t="shared" si="0"/>
        <v>0.40674597016694003</v>
      </c>
    </row>
    <row r="34" spans="1:7">
      <c r="A34" s="1" t="s">
        <v>76</v>
      </c>
      <c r="B34" s="75">
        <v>598000</v>
      </c>
      <c r="C34" s="6">
        <f t="shared" si="0"/>
        <v>0.37760825244018442</v>
      </c>
    </row>
    <row r="35" spans="1:7">
      <c r="A35" s="1" t="s">
        <v>61</v>
      </c>
      <c r="B35" s="75">
        <v>786002</v>
      </c>
      <c r="C35" s="6">
        <f t="shared" si="0"/>
        <v>0.49632247764964854</v>
      </c>
    </row>
    <row r="36" spans="1:7">
      <c r="A36" s="1" t="s">
        <v>62</v>
      </c>
      <c r="B36" s="75">
        <v>358027</v>
      </c>
      <c r="C36" s="6">
        <f t="shared" si="0"/>
        <v>0.22607683912441789</v>
      </c>
    </row>
    <row r="37" spans="1:7" ht="25.5">
      <c r="A37" s="74" t="s">
        <v>63</v>
      </c>
      <c r="B37" s="67">
        <v>337338</v>
      </c>
      <c r="C37" s="6">
        <f t="shared" si="0"/>
        <v>0.2130127302034564</v>
      </c>
    </row>
    <row r="38" spans="1:7">
      <c r="A38" s="1" t="s">
        <v>64</v>
      </c>
      <c r="B38" s="67">
        <v>13938</v>
      </c>
      <c r="C38" s="6">
        <f t="shared" si="0"/>
        <v>8.8011769607212204E-3</v>
      </c>
    </row>
    <row r="39" spans="1:7" ht="25.5">
      <c r="A39" s="76" t="s">
        <v>65</v>
      </c>
      <c r="B39" s="69">
        <v>15284415</v>
      </c>
      <c r="C39" s="28">
        <f t="shared" si="0"/>
        <v>9.6513733072249845</v>
      </c>
    </row>
    <row r="41" spans="1:7">
      <c r="A41" s="184"/>
      <c r="B41" s="184"/>
      <c r="C41" s="184"/>
      <c r="D41" s="184"/>
      <c r="E41" s="184"/>
      <c r="F41" s="184"/>
      <c r="G41" s="184"/>
    </row>
  </sheetData>
  <mergeCells count="3">
    <mergeCell ref="A2:C2"/>
    <mergeCell ref="A1:C1"/>
    <mergeCell ref="A41:G4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E5" sqref="E5"/>
    </sheetView>
  </sheetViews>
  <sheetFormatPr defaultRowHeight="12.75"/>
  <cols>
    <col min="1" max="1" width="50.5703125" style="1" customWidth="1"/>
    <col min="2" max="2" width="12.140625" style="1" customWidth="1"/>
    <col min="3" max="3" width="11.5703125" style="1" customWidth="1"/>
    <col min="4" max="16384" width="9.140625" style="1"/>
  </cols>
  <sheetData>
    <row r="1" spans="1:3">
      <c r="A1" s="183" t="s">
        <v>115</v>
      </c>
      <c r="B1" s="183"/>
      <c r="C1" s="183"/>
    </row>
    <row r="2" spans="1:3">
      <c r="A2" s="185"/>
      <c r="B2" s="185"/>
      <c r="C2" s="178"/>
    </row>
    <row r="3" spans="1:3" ht="63.75">
      <c r="A3" s="36"/>
      <c r="B3" s="38" t="s">
        <v>95</v>
      </c>
      <c r="C3" s="38" t="s">
        <v>96</v>
      </c>
    </row>
    <row r="4" spans="1:3" ht="25.5">
      <c r="A4" s="16" t="s">
        <v>113</v>
      </c>
      <c r="B4" s="77">
        <v>230340713</v>
      </c>
      <c r="C4" s="53">
        <v>100</v>
      </c>
    </row>
    <row r="5" spans="1:3">
      <c r="A5" s="25" t="s">
        <v>48</v>
      </c>
      <c r="B5" s="78"/>
      <c r="C5" s="57"/>
    </row>
    <row r="6" spans="1:3">
      <c r="A6" s="23" t="s">
        <v>49</v>
      </c>
      <c r="B6" s="79">
        <v>51544</v>
      </c>
      <c r="C6" s="57">
        <f>B6*100/230340713</f>
        <v>2.2377285946839975E-2</v>
      </c>
    </row>
    <row r="7" spans="1:3">
      <c r="A7" s="23" t="s">
        <v>50</v>
      </c>
      <c r="B7" s="79">
        <v>10418111</v>
      </c>
      <c r="C7" s="57">
        <f t="shared" ref="C7:C38" si="0">B7*100/230340713</f>
        <v>4.5229134113169129</v>
      </c>
    </row>
    <row r="8" spans="1:3" ht="25.5">
      <c r="A8" s="23" t="s">
        <v>92</v>
      </c>
      <c r="B8" s="79">
        <v>15172099</v>
      </c>
      <c r="C8" s="57">
        <f t="shared" si="0"/>
        <v>6.5868073439539971</v>
      </c>
    </row>
    <row r="9" spans="1:3" ht="25.5">
      <c r="A9" s="23" t="s">
        <v>93</v>
      </c>
      <c r="B9" s="79">
        <v>64033</v>
      </c>
      <c r="C9" s="57">
        <f t="shared" si="0"/>
        <v>2.7799254055447854E-2</v>
      </c>
    </row>
    <row r="10" spans="1:3">
      <c r="A10" s="23" t="s">
        <v>52</v>
      </c>
      <c r="B10" s="79">
        <v>17393351</v>
      </c>
      <c r="C10" s="57">
        <f t="shared" si="0"/>
        <v>7.5511405575965203</v>
      </c>
    </row>
    <row r="11" spans="1:3">
      <c r="A11" s="23" t="s">
        <v>53</v>
      </c>
      <c r="B11" s="79">
        <v>175787</v>
      </c>
      <c r="C11" s="57">
        <f t="shared" si="0"/>
        <v>7.6316078781956356E-2</v>
      </c>
    </row>
    <row r="12" spans="1:3">
      <c r="A12" s="23" t="s">
        <v>54</v>
      </c>
      <c r="B12" s="79">
        <v>2490254</v>
      </c>
      <c r="C12" s="57">
        <f t="shared" si="0"/>
        <v>1.0811176051191611</v>
      </c>
    </row>
    <row r="13" spans="1:3" ht="25.5">
      <c r="A13" s="23" t="s">
        <v>56</v>
      </c>
      <c r="B13" s="79">
        <v>4023479</v>
      </c>
      <c r="C13" s="57">
        <f t="shared" si="0"/>
        <v>1.7467511268839391</v>
      </c>
    </row>
    <row r="14" spans="1:3" ht="25.5">
      <c r="A14" s="23" t="s">
        <v>57</v>
      </c>
      <c r="B14" s="79">
        <v>2197551</v>
      </c>
      <c r="C14" s="57">
        <f t="shared" si="0"/>
        <v>0.95404367355587716</v>
      </c>
    </row>
    <row r="15" spans="1:3" ht="25.5">
      <c r="A15" s="23" t="s">
        <v>58</v>
      </c>
      <c r="B15" s="79">
        <v>23293414</v>
      </c>
      <c r="C15" s="57">
        <f t="shared" si="0"/>
        <v>10.112590907886961</v>
      </c>
    </row>
    <row r="16" spans="1:3">
      <c r="A16" s="23" t="s">
        <v>60</v>
      </c>
      <c r="B16" s="79">
        <v>4864122</v>
      </c>
      <c r="C16" s="57">
        <f t="shared" si="0"/>
        <v>2.1117074513874585</v>
      </c>
    </row>
    <row r="17" spans="1:3" ht="25.5">
      <c r="A17" s="23" t="s">
        <v>59</v>
      </c>
      <c r="B17" s="79">
        <v>103494028</v>
      </c>
      <c r="C17" s="57">
        <f t="shared" si="0"/>
        <v>44.930844683110799</v>
      </c>
    </row>
    <row r="18" spans="1:3">
      <c r="A18" s="23" t="s">
        <v>82</v>
      </c>
      <c r="B18" s="79">
        <v>2782</v>
      </c>
      <c r="C18" s="57">
        <f t="shared" si="0"/>
        <v>1.2077760651891358E-3</v>
      </c>
    </row>
    <row r="19" spans="1:3">
      <c r="A19" s="80" t="s">
        <v>67</v>
      </c>
      <c r="B19" s="79">
        <v>3808703</v>
      </c>
      <c r="C19" s="57">
        <f t="shared" si="0"/>
        <v>1.6535083834701858</v>
      </c>
    </row>
    <row r="20" spans="1:3">
      <c r="A20" s="23" t="s">
        <v>68</v>
      </c>
      <c r="B20" s="79">
        <v>104202</v>
      </c>
      <c r="C20" s="57">
        <f t="shared" si="0"/>
        <v>4.5238203287145333E-2</v>
      </c>
    </row>
    <row r="21" spans="1:3">
      <c r="A21" s="23" t="s">
        <v>69</v>
      </c>
      <c r="B21" s="79">
        <v>14008</v>
      </c>
      <c r="C21" s="57">
        <f t="shared" si="0"/>
        <v>6.0814259961069058E-3</v>
      </c>
    </row>
    <row r="22" spans="1:3">
      <c r="A22" s="23" t="s">
        <v>70</v>
      </c>
      <c r="B22" s="81">
        <v>482759</v>
      </c>
      <c r="C22" s="57">
        <f t="shared" si="0"/>
        <v>0.20958474674861322</v>
      </c>
    </row>
    <row r="23" spans="1:3" ht="38.25">
      <c r="A23" s="23" t="s">
        <v>94</v>
      </c>
      <c r="B23" s="79">
        <v>3957173</v>
      </c>
      <c r="C23" s="57">
        <f t="shared" si="0"/>
        <v>1.7179650737644456</v>
      </c>
    </row>
    <row r="24" spans="1:3">
      <c r="A24" s="23" t="s">
        <v>84</v>
      </c>
      <c r="B24" s="79">
        <v>5065905</v>
      </c>
      <c r="C24" s="57">
        <f t="shared" si="0"/>
        <v>2.1993094203889174</v>
      </c>
    </row>
    <row r="25" spans="1:3" ht="25.5">
      <c r="A25" s="23" t="s">
        <v>72</v>
      </c>
      <c r="B25" s="79">
        <v>5876862</v>
      </c>
      <c r="C25" s="57">
        <f t="shared" si="0"/>
        <v>2.5513778799495164</v>
      </c>
    </row>
    <row r="26" spans="1:3">
      <c r="A26" s="23" t="s">
        <v>73</v>
      </c>
      <c r="B26" s="79">
        <v>917527</v>
      </c>
      <c r="C26" s="57">
        <f t="shared" si="0"/>
        <v>0.39833470516347669</v>
      </c>
    </row>
    <row r="27" spans="1:3">
      <c r="A27" s="23" t="s">
        <v>74</v>
      </c>
      <c r="B27" s="79">
        <v>5315723</v>
      </c>
      <c r="C27" s="57">
        <f t="shared" si="0"/>
        <v>2.3077652798617501</v>
      </c>
    </row>
    <row r="28" spans="1:3">
      <c r="A28" s="23" t="s">
        <v>75</v>
      </c>
      <c r="B28" s="79">
        <v>231471</v>
      </c>
      <c r="C28" s="57">
        <f t="shared" si="0"/>
        <v>0.10049070222336248</v>
      </c>
    </row>
    <row r="29" spans="1:3">
      <c r="A29" s="23" t="s">
        <v>77</v>
      </c>
      <c r="B29" s="79">
        <v>1640193</v>
      </c>
      <c r="C29" s="57">
        <f t="shared" si="0"/>
        <v>0.71207255488524945</v>
      </c>
    </row>
    <row r="30" spans="1:3">
      <c r="A30" s="23" t="s">
        <v>78</v>
      </c>
      <c r="B30" s="79">
        <v>251088</v>
      </c>
      <c r="C30" s="57">
        <f t="shared" si="0"/>
        <v>0.10900721662696251</v>
      </c>
    </row>
    <row r="31" spans="1:3">
      <c r="A31" s="23" t="s">
        <v>19</v>
      </c>
      <c r="B31" s="79">
        <v>400203</v>
      </c>
      <c r="C31" s="57">
        <f t="shared" si="0"/>
        <v>0.17374392689320189</v>
      </c>
    </row>
    <row r="32" spans="1:3">
      <c r="A32" s="23" t="s">
        <v>79</v>
      </c>
      <c r="B32" s="79">
        <v>967019</v>
      </c>
      <c r="C32" s="57">
        <f t="shared" si="0"/>
        <v>0.41982113687387951</v>
      </c>
    </row>
    <row r="33" spans="1:7">
      <c r="A33" s="23" t="s">
        <v>76</v>
      </c>
      <c r="B33" s="79">
        <v>1224498</v>
      </c>
      <c r="C33" s="57">
        <f t="shared" si="0"/>
        <v>0.53160293899064204</v>
      </c>
    </row>
    <row r="34" spans="1:7">
      <c r="A34" s="23" t="s">
        <v>61</v>
      </c>
      <c r="B34" s="79">
        <v>1475325</v>
      </c>
      <c r="C34" s="57">
        <f t="shared" si="0"/>
        <v>0.64049684521033845</v>
      </c>
    </row>
    <row r="35" spans="1:7">
      <c r="A35" s="80" t="s">
        <v>62</v>
      </c>
      <c r="B35" s="79">
        <v>11912474</v>
      </c>
      <c r="C35" s="57">
        <f t="shared" si="0"/>
        <v>5.171675404165307</v>
      </c>
    </row>
    <row r="36" spans="1:7" ht="25.5">
      <c r="A36" s="23" t="s">
        <v>63</v>
      </c>
      <c r="B36" s="79">
        <v>73437</v>
      </c>
      <c r="C36" s="57">
        <f t="shared" si="0"/>
        <v>3.1881901832959941E-2</v>
      </c>
    </row>
    <row r="37" spans="1:7">
      <c r="A37" s="23" t="s">
        <v>64</v>
      </c>
      <c r="B37" s="79">
        <v>86773</v>
      </c>
      <c r="C37" s="57">
        <f t="shared" si="0"/>
        <v>3.7671586090818429E-2</v>
      </c>
    </row>
    <row r="38" spans="1:7" ht="25.5">
      <c r="A38" s="26" t="s">
        <v>65</v>
      </c>
      <c r="B38" s="69">
        <v>2894815</v>
      </c>
      <c r="C38" s="29">
        <f t="shared" si="0"/>
        <v>1.2567535119160633</v>
      </c>
    </row>
    <row r="40" spans="1:7">
      <c r="A40" s="184"/>
      <c r="B40" s="184"/>
      <c r="C40" s="184"/>
      <c r="D40" s="184"/>
      <c r="E40" s="184"/>
      <c r="F40" s="184"/>
      <c r="G40" s="184"/>
    </row>
  </sheetData>
  <mergeCells count="3">
    <mergeCell ref="A2:C2"/>
    <mergeCell ref="A40:G40"/>
    <mergeCell ref="A1:C1"/>
  </mergeCells>
  <phoneticPr fontId="0" type="noConversion"/>
  <pageMargins left="0.7" right="0.7" top="0.52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E8" sqref="E8"/>
    </sheetView>
  </sheetViews>
  <sheetFormatPr defaultRowHeight="12.75"/>
  <cols>
    <col min="1" max="1" width="51.85546875" style="1" customWidth="1"/>
    <col min="2" max="2" width="12.140625" style="1" customWidth="1"/>
    <col min="3" max="3" width="11.5703125" style="1" customWidth="1"/>
    <col min="4" max="16384" width="9.140625" style="1"/>
  </cols>
  <sheetData>
    <row r="1" spans="1:3">
      <c r="A1" s="183" t="s">
        <v>115</v>
      </c>
      <c r="B1" s="183"/>
      <c r="C1" s="183"/>
    </row>
    <row r="2" spans="1:3">
      <c r="A2" s="185"/>
      <c r="B2" s="185"/>
      <c r="C2" s="178"/>
    </row>
    <row r="3" spans="1:3" ht="63.75">
      <c r="A3" s="36"/>
      <c r="B3" s="38" t="s">
        <v>97</v>
      </c>
      <c r="C3" s="38" t="s">
        <v>96</v>
      </c>
    </row>
    <row r="4" spans="1:3">
      <c r="A4" s="82" t="s">
        <v>113</v>
      </c>
      <c r="B4" s="77">
        <v>240821301</v>
      </c>
      <c r="C4" s="83">
        <v>100</v>
      </c>
    </row>
    <row r="5" spans="1:3">
      <c r="A5" s="84" t="s">
        <v>48</v>
      </c>
      <c r="B5" s="85" t="s">
        <v>47</v>
      </c>
      <c r="C5" s="85" t="s">
        <v>47</v>
      </c>
    </row>
    <row r="6" spans="1:3">
      <c r="A6" s="86" t="s">
        <v>49</v>
      </c>
      <c r="B6" s="79">
        <v>799485</v>
      </c>
      <c r="C6" s="87">
        <f>B6*100/240821301</f>
        <v>0.33198267623344496</v>
      </c>
    </row>
    <row r="7" spans="1:3">
      <c r="A7" s="86" t="s">
        <v>50</v>
      </c>
      <c r="B7" s="79">
        <v>38262733</v>
      </c>
      <c r="C7" s="87">
        <f t="shared" ref="C7:C38" si="0">B7*100/240821301</f>
        <v>15.888433805944766</v>
      </c>
    </row>
    <row r="8" spans="1:3" ht="25.5">
      <c r="A8" s="86" t="s">
        <v>92</v>
      </c>
      <c r="B8" s="79">
        <v>23094480</v>
      </c>
      <c r="C8" s="87">
        <f t="shared" si="0"/>
        <v>9.5898825826873182</v>
      </c>
    </row>
    <row r="9" spans="1:3">
      <c r="A9" s="86" t="s">
        <v>93</v>
      </c>
      <c r="B9" s="79">
        <v>470170</v>
      </c>
      <c r="C9" s="87">
        <f t="shared" si="0"/>
        <v>0.19523605181420392</v>
      </c>
    </row>
    <row r="10" spans="1:3">
      <c r="A10" s="86" t="s">
        <v>52</v>
      </c>
      <c r="B10" s="79">
        <v>37360645</v>
      </c>
      <c r="C10" s="87">
        <f t="shared" si="0"/>
        <v>15.513845679290638</v>
      </c>
    </row>
    <row r="11" spans="1:3">
      <c r="A11" s="86" t="s">
        <v>53</v>
      </c>
      <c r="B11" s="79">
        <v>2421811</v>
      </c>
      <c r="C11" s="87">
        <f t="shared" si="0"/>
        <v>1.0056465063279432</v>
      </c>
    </row>
    <row r="12" spans="1:3">
      <c r="A12" s="86" t="s">
        <v>54</v>
      </c>
      <c r="B12" s="79">
        <v>2113979</v>
      </c>
      <c r="C12" s="87">
        <f t="shared" si="0"/>
        <v>0.87782060441571985</v>
      </c>
    </row>
    <row r="13" spans="1:3" ht="25.5">
      <c r="A13" s="86" t="s">
        <v>56</v>
      </c>
      <c r="B13" s="79">
        <v>17687793</v>
      </c>
      <c r="C13" s="87">
        <f t="shared" si="0"/>
        <v>7.3447792726607686</v>
      </c>
    </row>
    <row r="14" spans="1:3" ht="25.5">
      <c r="A14" s="86" t="s">
        <v>57</v>
      </c>
      <c r="B14" s="79">
        <v>5485842</v>
      </c>
      <c r="C14" s="87">
        <f t="shared" si="0"/>
        <v>2.2779720802189338</v>
      </c>
    </row>
    <row r="15" spans="1:3" ht="25.5">
      <c r="A15" s="86" t="s">
        <v>58</v>
      </c>
      <c r="B15" s="79">
        <v>25049872</v>
      </c>
      <c r="C15" s="87">
        <f t="shared" si="0"/>
        <v>10.401850623670537</v>
      </c>
    </row>
    <row r="16" spans="1:3">
      <c r="A16" s="86" t="s">
        <v>60</v>
      </c>
      <c r="B16" s="79">
        <v>6363650</v>
      </c>
      <c r="C16" s="87">
        <f t="shared" si="0"/>
        <v>2.6424780422559051</v>
      </c>
    </row>
    <row r="17" spans="1:3" ht="25.5">
      <c r="A17" s="86" t="s">
        <v>59</v>
      </c>
      <c r="B17" s="79">
        <v>29560307</v>
      </c>
      <c r="C17" s="87">
        <f t="shared" si="0"/>
        <v>12.274789180712881</v>
      </c>
    </row>
    <row r="18" spans="1:3">
      <c r="A18" s="86" t="s">
        <v>82</v>
      </c>
      <c r="B18" s="79">
        <v>2278</v>
      </c>
      <c r="C18" s="87">
        <f t="shared" si="0"/>
        <v>9.4592961276295071E-4</v>
      </c>
    </row>
    <row r="19" spans="1:3">
      <c r="A19" s="86" t="s">
        <v>67</v>
      </c>
      <c r="B19" s="79">
        <v>3974456</v>
      </c>
      <c r="C19" s="87">
        <f t="shared" si="0"/>
        <v>1.6503756036099149</v>
      </c>
    </row>
    <row r="20" spans="1:3">
      <c r="A20" s="86" t="s">
        <v>68</v>
      </c>
      <c r="B20" s="79">
        <v>1105719</v>
      </c>
      <c r="C20" s="87">
        <f t="shared" si="0"/>
        <v>0.45914501558149129</v>
      </c>
    </row>
    <row r="21" spans="1:3">
      <c r="A21" s="86" t="s">
        <v>99</v>
      </c>
      <c r="B21" s="79">
        <v>2518</v>
      </c>
      <c r="C21" s="87">
        <f t="shared" si="0"/>
        <v>1.0455885710874055E-3</v>
      </c>
    </row>
    <row r="22" spans="1:3">
      <c r="A22" s="86" t="s">
        <v>100</v>
      </c>
      <c r="B22" s="79">
        <v>827850</v>
      </c>
      <c r="C22" s="87">
        <f t="shared" si="0"/>
        <v>0.34376111937041648</v>
      </c>
    </row>
    <row r="23" spans="1:3" ht="38.25">
      <c r="A23" s="86" t="s">
        <v>94</v>
      </c>
      <c r="B23" s="79">
        <v>814931</v>
      </c>
      <c r="C23" s="87">
        <f t="shared" si="0"/>
        <v>0.33839656069294305</v>
      </c>
    </row>
    <row r="24" spans="1:3">
      <c r="A24" s="86" t="s">
        <v>84</v>
      </c>
      <c r="B24" s="79">
        <v>7199858</v>
      </c>
      <c r="C24" s="87">
        <f t="shared" si="0"/>
        <v>2.9897097848499707</v>
      </c>
    </row>
    <row r="25" spans="1:3" ht="25.5">
      <c r="A25" s="86" t="s">
        <v>72</v>
      </c>
      <c r="B25" s="79">
        <v>3023752</v>
      </c>
      <c r="C25" s="87">
        <f t="shared" si="0"/>
        <v>1.2555998939645294</v>
      </c>
    </row>
    <row r="26" spans="1:3">
      <c r="A26" s="86" t="s">
        <v>73</v>
      </c>
      <c r="B26" s="79">
        <v>935128</v>
      </c>
      <c r="C26" s="87">
        <f t="shared" si="0"/>
        <v>0.38830784325012846</v>
      </c>
    </row>
    <row r="27" spans="1:3">
      <c r="A27" s="86" t="s">
        <v>74</v>
      </c>
      <c r="B27" s="79">
        <v>8495134</v>
      </c>
      <c r="C27" s="87">
        <f t="shared" si="0"/>
        <v>3.5275675219444147</v>
      </c>
    </row>
    <row r="28" spans="1:3">
      <c r="A28" s="86" t="s">
        <v>75</v>
      </c>
      <c r="B28" s="79">
        <v>149907</v>
      </c>
      <c r="C28" s="87">
        <f t="shared" si="0"/>
        <v>6.2248231106433564E-2</v>
      </c>
    </row>
    <row r="29" spans="1:3">
      <c r="A29" s="86" t="s">
        <v>77</v>
      </c>
      <c r="B29" s="79">
        <v>1034814</v>
      </c>
      <c r="C29" s="87">
        <f t="shared" si="0"/>
        <v>0.42970202208151015</v>
      </c>
    </row>
    <row r="30" spans="1:3">
      <c r="A30" s="86" t="s">
        <v>78</v>
      </c>
      <c r="B30" s="79">
        <v>654720</v>
      </c>
      <c r="C30" s="87">
        <f t="shared" si="0"/>
        <v>0.27186963830911287</v>
      </c>
    </row>
    <row r="31" spans="1:3">
      <c r="A31" s="86" t="s">
        <v>19</v>
      </c>
      <c r="B31" s="79">
        <v>1291030</v>
      </c>
      <c r="C31" s="87">
        <f t="shared" si="0"/>
        <v>0.53609460402342068</v>
      </c>
    </row>
    <row r="32" spans="1:3">
      <c r="A32" s="86" t="s">
        <v>79</v>
      </c>
      <c r="B32" s="79">
        <v>1022468</v>
      </c>
      <c r="C32" s="87">
        <f t="shared" si="0"/>
        <v>0.42457539916703629</v>
      </c>
    </row>
    <row r="33" spans="1:7">
      <c r="A33" s="86" t="s">
        <v>76</v>
      </c>
      <c r="B33" s="79">
        <v>929417</v>
      </c>
      <c r="C33" s="87">
        <f t="shared" si="0"/>
        <v>0.38593637528766611</v>
      </c>
    </row>
    <row r="34" spans="1:7">
      <c r="A34" s="86" t="s">
        <v>61</v>
      </c>
      <c r="B34" s="79">
        <v>3961953</v>
      </c>
      <c r="C34" s="87">
        <f t="shared" si="0"/>
        <v>1.6451837871268704</v>
      </c>
    </row>
    <row r="35" spans="1:7">
      <c r="A35" s="86" t="s">
        <v>62</v>
      </c>
      <c r="B35" s="79">
        <v>11529505</v>
      </c>
      <c r="C35" s="87">
        <f t="shared" si="0"/>
        <v>4.7875769095691414</v>
      </c>
    </row>
    <row r="36" spans="1:7" ht="25.5">
      <c r="A36" s="86" t="s">
        <v>63</v>
      </c>
      <c r="B36" s="79">
        <v>270218</v>
      </c>
      <c r="C36" s="87">
        <f t="shared" si="0"/>
        <v>0.1122068516688231</v>
      </c>
    </row>
    <row r="37" spans="1:7">
      <c r="A37" s="86" t="s">
        <v>64</v>
      </c>
      <c r="B37" s="79">
        <v>86766</v>
      </c>
      <c r="C37" s="87">
        <f t="shared" si="0"/>
        <v>3.6029204908248541E-2</v>
      </c>
    </row>
    <row r="38" spans="1:7" ht="25.5">
      <c r="A38" s="88" t="s">
        <v>65</v>
      </c>
      <c r="B38" s="69">
        <v>4838112</v>
      </c>
      <c r="C38" s="89">
        <f t="shared" si="0"/>
        <v>2.0090050090710205</v>
      </c>
    </row>
    <row r="41" spans="1:7">
      <c r="A41" s="184"/>
      <c r="B41" s="184"/>
      <c r="C41" s="184"/>
      <c r="D41" s="184"/>
      <c r="E41" s="184"/>
      <c r="F41" s="184"/>
      <c r="G41" s="184"/>
    </row>
  </sheetData>
  <mergeCells count="3">
    <mergeCell ref="A2:C2"/>
    <mergeCell ref="A41:G41"/>
    <mergeCell ref="A1:C1"/>
  </mergeCells>
  <phoneticPr fontId="0" type="noConversion"/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zoomScaleNormal="100" workbookViewId="0">
      <selection activeCell="D3" sqref="D3"/>
    </sheetView>
  </sheetViews>
  <sheetFormatPr defaultRowHeight="12.75"/>
  <cols>
    <col min="1" max="1" width="41.140625" style="90" customWidth="1"/>
    <col min="2" max="2" width="11.28515625" style="91" customWidth="1"/>
    <col min="3" max="3" width="12" style="91" customWidth="1"/>
    <col min="4" max="16384" width="9.140625" style="90"/>
  </cols>
  <sheetData>
    <row r="1" spans="1:4">
      <c r="A1" s="183" t="s">
        <v>115</v>
      </c>
      <c r="B1" s="183"/>
      <c r="C1" s="183"/>
    </row>
    <row r="2" spans="1:4">
      <c r="C2" s="9"/>
    </row>
    <row r="3" spans="1:4" ht="51">
      <c r="A3" s="36"/>
      <c r="B3" s="36" t="s">
        <v>101</v>
      </c>
      <c r="C3" s="92" t="s">
        <v>96</v>
      </c>
      <c r="D3" s="93"/>
    </row>
    <row r="4" spans="1:4" s="97" customFormat="1" ht="25.5">
      <c r="A4" s="94" t="s">
        <v>113</v>
      </c>
      <c r="B4" s="95">
        <v>262188397</v>
      </c>
      <c r="C4" s="96" t="s">
        <v>118</v>
      </c>
    </row>
    <row r="5" spans="1:4" s="97" customFormat="1">
      <c r="A5" s="98" t="s">
        <v>48</v>
      </c>
      <c r="B5" s="99" t="s">
        <v>47</v>
      </c>
      <c r="C5" s="100" t="s">
        <v>47</v>
      </c>
    </row>
    <row r="6" spans="1:4" s="97" customFormat="1">
      <c r="A6" s="101" t="s">
        <v>49</v>
      </c>
      <c r="B6" s="102">
        <v>711027</v>
      </c>
      <c r="C6" s="103">
        <f>B6*100/262188397</f>
        <v>0.27118934633861774</v>
      </c>
    </row>
    <row r="7" spans="1:4" s="97" customFormat="1">
      <c r="A7" s="101" t="s">
        <v>50</v>
      </c>
      <c r="B7" s="102">
        <v>30380677</v>
      </c>
      <c r="C7" s="103">
        <f t="shared" ref="C7:C40" si="0">B7*100/262188397</f>
        <v>11.587346102123657</v>
      </c>
    </row>
    <row r="8" spans="1:4" s="97" customFormat="1" ht="38.25">
      <c r="A8" s="101" t="s">
        <v>92</v>
      </c>
      <c r="B8" s="102">
        <v>48777439</v>
      </c>
      <c r="C8" s="103">
        <f t="shared" si="0"/>
        <v>18.603965529412807</v>
      </c>
    </row>
    <row r="9" spans="1:4" s="97" customFormat="1" ht="25.5">
      <c r="A9" s="101" t="s">
        <v>93</v>
      </c>
      <c r="B9" s="102">
        <v>156786</v>
      </c>
      <c r="C9" s="103">
        <f t="shared" si="0"/>
        <v>5.9798984926094957E-2</v>
      </c>
    </row>
    <row r="10" spans="1:4" s="97" customFormat="1" ht="25.5">
      <c r="A10" s="101" t="s">
        <v>98</v>
      </c>
      <c r="B10" s="102">
        <v>49760</v>
      </c>
      <c r="C10" s="103">
        <f t="shared" si="0"/>
        <v>1.8978719336691319E-2</v>
      </c>
    </row>
    <row r="11" spans="1:4" s="97" customFormat="1">
      <c r="A11" s="101" t="s">
        <v>52</v>
      </c>
      <c r="B11" s="102">
        <v>52029571</v>
      </c>
      <c r="C11" s="103">
        <f t="shared" si="0"/>
        <v>19.844345362087093</v>
      </c>
    </row>
    <row r="12" spans="1:4" s="97" customFormat="1">
      <c r="A12" s="101" t="s">
        <v>53</v>
      </c>
      <c r="B12" s="102">
        <v>3635001</v>
      </c>
      <c r="C12" s="103">
        <f t="shared" si="0"/>
        <v>1.3864080339146359</v>
      </c>
    </row>
    <row r="13" spans="1:4" s="97" customFormat="1">
      <c r="A13" s="104" t="s">
        <v>54</v>
      </c>
      <c r="B13" s="102">
        <v>1978824</v>
      </c>
      <c r="C13" s="103">
        <f t="shared" si="0"/>
        <v>0.75473362766697871</v>
      </c>
    </row>
    <row r="14" spans="1:4" s="97" customFormat="1" ht="25.5">
      <c r="A14" s="104" t="s">
        <v>55</v>
      </c>
      <c r="B14" s="102">
        <v>292431</v>
      </c>
      <c r="C14" s="103">
        <f t="shared" si="0"/>
        <v>0.11153468397001565</v>
      </c>
    </row>
    <row r="15" spans="1:4" s="97" customFormat="1" ht="25.5">
      <c r="A15" s="104" t="s">
        <v>56</v>
      </c>
      <c r="B15" s="102">
        <v>20986402</v>
      </c>
      <c r="C15" s="103">
        <f t="shared" si="0"/>
        <v>8.0043214116755905</v>
      </c>
    </row>
    <row r="16" spans="1:4" s="97" customFormat="1" ht="25.5">
      <c r="A16" s="104" t="s">
        <v>57</v>
      </c>
      <c r="B16" s="102">
        <v>2975821</v>
      </c>
      <c r="C16" s="103">
        <f t="shared" si="0"/>
        <v>1.1349933994218668</v>
      </c>
    </row>
    <row r="17" spans="1:3" s="97" customFormat="1" ht="38.25">
      <c r="A17" s="104" t="s">
        <v>58</v>
      </c>
      <c r="B17" s="102">
        <v>14187940</v>
      </c>
      <c r="C17" s="103">
        <f t="shared" si="0"/>
        <v>5.4113531194898759</v>
      </c>
    </row>
    <row r="18" spans="1:3" s="97" customFormat="1">
      <c r="A18" s="104" t="s">
        <v>60</v>
      </c>
      <c r="B18" s="102">
        <v>2725044</v>
      </c>
      <c r="C18" s="103">
        <f t="shared" si="0"/>
        <v>1.039345764793703</v>
      </c>
    </row>
    <row r="19" spans="1:3" s="97" customFormat="1" ht="38.25">
      <c r="A19" s="104" t="s">
        <v>59</v>
      </c>
      <c r="B19" s="102">
        <v>14733585</v>
      </c>
      <c r="C19" s="103">
        <f t="shared" si="0"/>
        <v>5.6194649223931901</v>
      </c>
    </row>
    <row r="20" spans="1:3" s="97" customFormat="1">
      <c r="A20" s="104" t="s">
        <v>82</v>
      </c>
      <c r="B20" s="102">
        <v>103300</v>
      </c>
      <c r="C20" s="103">
        <f t="shared" si="0"/>
        <v>3.9399150069939978E-2</v>
      </c>
    </row>
    <row r="21" spans="1:3" s="97" customFormat="1">
      <c r="A21" s="104" t="s">
        <v>67</v>
      </c>
      <c r="B21" s="102">
        <v>17060984</v>
      </c>
      <c r="C21" s="103">
        <f t="shared" si="0"/>
        <v>6.507146843725506</v>
      </c>
    </row>
    <row r="22" spans="1:3" s="97" customFormat="1">
      <c r="A22" s="104" t="s">
        <v>68</v>
      </c>
      <c r="B22" s="102">
        <v>1102992</v>
      </c>
      <c r="C22" s="103">
        <f t="shared" si="0"/>
        <v>0.4206868086538551</v>
      </c>
    </row>
    <row r="23" spans="1:3" s="97" customFormat="1">
      <c r="A23" s="104" t="s">
        <v>69</v>
      </c>
      <c r="B23" s="102">
        <v>117949</v>
      </c>
      <c r="C23" s="103">
        <f t="shared" si="0"/>
        <v>4.4986353839296708E-2</v>
      </c>
    </row>
    <row r="24" spans="1:3" s="97" customFormat="1">
      <c r="A24" s="104" t="s">
        <v>70</v>
      </c>
      <c r="B24" s="102">
        <v>266949</v>
      </c>
      <c r="C24" s="103">
        <f t="shared" si="0"/>
        <v>0.10181571841258864</v>
      </c>
    </row>
    <row r="25" spans="1:3" s="97" customFormat="1" ht="38.25">
      <c r="A25" s="104" t="s">
        <v>94</v>
      </c>
      <c r="B25" s="102">
        <v>1286016</v>
      </c>
      <c r="C25" s="103">
        <f t="shared" si="0"/>
        <v>0.49049310141668856</v>
      </c>
    </row>
    <row r="26" spans="1:3" s="97" customFormat="1" ht="25.5">
      <c r="A26" s="104" t="s">
        <v>84</v>
      </c>
      <c r="B26" s="102">
        <v>5593921</v>
      </c>
      <c r="C26" s="103">
        <f t="shared" si="0"/>
        <v>2.1335501738469378</v>
      </c>
    </row>
    <row r="27" spans="1:3" s="97" customFormat="1" ht="25.5">
      <c r="A27" s="104" t="s">
        <v>72</v>
      </c>
      <c r="B27" s="102">
        <v>4694474</v>
      </c>
      <c r="C27" s="103">
        <f t="shared" si="0"/>
        <v>1.7904964726566446</v>
      </c>
    </row>
    <row r="28" spans="1:3" s="97" customFormat="1">
      <c r="A28" s="104" t="s">
        <v>73</v>
      </c>
      <c r="B28" s="102">
        <v>900410</v>
      </c>
      <c r="C28" s="103">
        <f t="shared" si="0"/>
        <v>0.34342099433179724</v>
      </c>
    </row>
    <row r="29" spans="1:3" s="97" customFormat="1">
      <c r="A29" s="104" t="s">
        <v>74</v>
      </c>
      <c r="B29" s="102">
        <v>6010390</v>
      </c>
      <c r="C29" s="103">
        <f t="shared" si="0"/>
        <v>2.2923935875011279</v>
      </c>
    </row>
    <row r="30" spans="1:3" s="97" customFormat="1" ht="25.5">
      <c r="A30" s="104" t="s">
        <v>75</v>
      </c>
      <c r="B30" s="102">
        <v>2111354</v>
      </c>
      <c r="C30" s="103">
        <f t="shared" si="0"/>
        <v>0.80528124972669934</v>
      </c>
    </row>
    <row r="31" spans="1:3" s="97" customFormat="1">
      <c r="A31" s="104" t="s">
        <v>77</v>
      </c>
      <c r="B31" s="102">
        <v>322621</v>
      </c>
      <c r="C31" s="103">
        <f t="shared" si="0"/>
        <v>0.12304930488590614</v>
      </c>
    </row>
    <row r="32" spans="1:3" s="97" customFormat="1">
      <c r="A32" s="104" t="s">
        <v>78</v>
      </c>
      <c r="B32" s="102">
        <v>861362</v>
      </c>
      <c r="C32" s="103">
        <f t="shared" si="0"/>
        <v>0.32852788676228112</v>
      </c>
    </row>
    <row r="33" spans="1:7" s="97" customFormat="1" ht="25.5">
      <c r="A33" s="104" t="s">
        <v>19</v>
      </c>
      <c r="B33" s="102">
        <v>732510</v>
      </c>
      <c r="C33" s="103">
        <f t="shared" si="0"/>
        <v>0.27938307277571861</v>
      </c>
    </row>
    <row r="34" spans="1:7" s="97" customFormat="1">
      <c r="A34" s="104" t="s">
        <v>79</v>
      </c>
      <c r="B34" s="102">
        <v>968675</v>
      </c>
      <c r="C34" s="103">
        <f t="shared" si="0"/>
        <v>0.36945761562438628</v>
      </c>
    </row>
    <row r="35" spans="1:7" s="97" customFormat="1">
      <c r="A35" s="104" t="s">
        <v>76</v>
      </c>
      <c r="B35" s="102">
        <v>2031508</v>
      </c>
      <c r="C35" s="103">
        <f t="shared" si="0"/>
        <v>0.77482757560777948</v>
      </c>
    </row>
    <row r="36" spans="1:7" s="97" customFormat="1">
      <c r="A36" s="104" t="s">
        <v>61</v>
      </c>
      <c r="B36" s="102">
        <v>1229697</v>
      </c>
      <c r="C36" s="103">
        <f t="shared" si="0"/>
        <v>0.46901274582337832</v>
      </c>
    </row>
    <row r="37" spans="1:7" s="97" customFormat="1">
      <c r="A37" s="104" t="s">
        <v>62</v>
      </c>
      <c r="B37" s="102">
        <v>15630828</v>
      </c>
      <c r="C37" s="103">
        <f t="shared" si="0"/>
        <v>5.9616780066739565</v>
      </c>
    </row>
    <row r="38" spans="1:7" s="97" customFormat="1" ht="25.5">
      <c r="A38" s="104" t="s">
        <v>63</v>
      </c>
      <c r="B38" s="102">
        <v>638922</v>
      </c>
      <c r="C38" s="103">
        <f t="shared" si="0"/>
        <v>0.24368812934158943</v>
      </c>
    </row>
    <row r="39" spans="1:7" s="97" customFormat="1" ht="25.5">
      <c r="A39" s="104" t="s">
        <v>64</v>
      </c>
      <c r="B39" s="102">
        <v>227890</v>
      </c>
      <c r="C39" s="103">
        <f t="shared" si="0"/>
        <v>8.6918415386627507E-2</v>
      </c>
    </row>
    <row r="40" spans="1:7" s="97" customFormat="1" ht="25.5">
      <c r="A40" s="105" t="s">
        <v>65</v>
      </c>
      <c r="B40" s="106">
        <v>6675337</v>
      </c>
      <c r="C40" s="107">
        <f t="shared" si="0"/>
        <v>2.5460077853864753</v>
      </c>
    </row>
    <row r="42" spans="1:7">
      <c r="A42" s="184"/>
      <c r="B42" s="184"/>
      <c r="C42" s="184"/>
      <c r="D42" s="184"/>
      <c r="E42" s="184"/>
      <c r="F42" s="184"/>
      <c r="G42" s="184"/>
    </row>
  </sheetData>
  <mergeCells count="2">
    <mergeCell ref="A42:G42"/>
    <mergeCell ref="A1:C1"/>
  </mergeCells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'с 1998-2001'!Заголовки_для_печати</vt:lpstr>
      <vt:lpstr>'с 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N.Kosogovskaya</cp:lastModifiedBy>
  <cp:lastPrinted>2022-07-08T06:22:50Z</cp:lastPrinted>
  <dcterms:created xsi:type="dcterms:W3CDTF">2011-12-12T07:33:47Z</dcterms:created>
  <dcterms:modified xsi:type="dcterms:W3CDTF">2025-07-09T11:19:25Z</dcterms:modified>
</cp:coreProperties>
</file>